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8"/>
  <workbookPr checkCompatibility="1"/>
  <mc:AlternateContent xmlns:mc="http://schemas.openxmlformats.org/markup-compatibility/2006">
    <mc:Choice Requires="x15">
      <x15ac:absPath xmlns:x15ac="http://schemas.microsoft.com/office/spreadsheetml/2010/11/ac" url="/var/mobile/Containers/Data/Application/B72932D8-268F-458E-BEFA-2D48018B98F5/Library/Caches/SideLoading/"/>
    </mc:Choice>
  </mc:AlternateContent>
  <xr:revisionPtr revIDLastSave="0" documentId="8_{B303D4C2-DD04-2940-889E-E71783ADA26B}" xr6:coauthVersionLast="45" xr6:coauthVersionMax="45" xr10:uidLastSave="{00000000-0000-0000-0000-000000000000}"/>
  <bookViews>
    <workbookView xWindow="0" yWindow="45" windowWidth="15960" windowHeight="13740" xr2:uid="{00000000-000D-0000-FFFF-FFFF00000000}"/>
  </bookViews>
  <sheets>
    <sheet name="2020财政预算收支预计表（总表)" sheetId="2" r:id="rId1"/>
    <sheet name="收入预计（一般预算）（表1）" sheetId="3" r:id="rId2"/>
    <sheet name="项目表 1" sheetId="6" r:id="rId3"/>
    <sheet name="项目表 2 " sheetId="8" r:id="rId4"/>
    <sheet name="专项债支出表" sheetId="7" r:id="rId5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0" i="2" l="1"/>
  <c r="D6" i="8"/>
  <c r="E6" i="8"/>
  <c r="D7" i="8"/>
  <c r="E7" i="8"/>
  <c r="D8" i="8"/>
  <c r="E8" i="8"/>
  <c r="D9" i="8"/>
  <c r="E9" i="8"/>
  <c r="D10" i="8"/>
  <c r="E10" i="8"/>
  <c r="D11" i="8"/>
  <c r="E11" i="8"/>
  <c r="D12" i="8"/>
  <c r="E12" i="8"/>
  <c r="D13" i="8"/>
  <c r="E13" i="8"/>
  <c r="D14" i="8"/>
  <c r="E14" i="8"/>
  <c r="D15" i="8"/>
  <c r="E15" i="8"/>
  <c r="D16" i="8"/>
  <c r="E16" i="8"/>
  <c r="D17" i="8"/>
  <c r="E17" i="8"/>
  <c r="D18" i="8"/>
  <c r="E18" i="8"/>
  <c r="D19" i="8"/>
  <c r="E19" i="8"/>
  <c r="E29" i="8"/>
  <c r="D29" i="8"/>
  <c r="C29" i="8"/>
  <c r="B52" i="6"/>
  <c r="D51" i="6"/>
  <c r="E51" i="6"/>
  <c r="D50" i="6"/>
  <c r="E50" i="6"/>
  <c r="C49" i="6"/>
  <c r="C52" i="6"/>
  <c r="D48" i="6"/>
  <c r="E48" i="6"/>
  <c r="D47" i="6"/>
  <c r="E47" i="6"/>
  <c r="D46" i="6"/>
  <c r="E46" i="6"/>
  <c r="D45" i="6"/>
  <c r="E45" i="6"/>
  <c r="D44" i="6"/>
  <c r="E44" i="6"/>
  <c r="D43" i="6"/>
  <c r="E43" i="6"/>
  <c r="D42" i="6"/>
  <c r="E42" i="6"/>
  <c r="D41" i="6"/>
  <c r="E41" i="6"/>
  <c r="D40" i="6"/>
  <c r="E40" i="6"/>
  <c r="D39" i="6"/>
  <c r="E39" i="6"/>
  <c r="D38" i="6"/>
  <c r="E38" i="6"/>
  <c r="D37" i="6"/>
  <c r="E37" i="6"/>
  <c r="D36" i="6"/>
  <c r="E36" i="6"/>
  <c r="D35" i="6"/>
  <c r="E35" i="6"/>
  <c r="D33" i="6"/>
  <c r="E33" i="6"/>
  <c r="D32" i="6"/>
  <c r="E32" i="6"/>
  <c r="D31" i="6"/>
  <c r="E31" i="6"/>
  <c r="D30" i="6"/>
  <c r="E30" i="6"/>
  <c r="D29" i="6"/>
  <c r="E29" i="6"/>
  <c r="D28" i="6"/>
  <c r="E28" i="6"/>
  <c r="D27" i="6"/>
  <c r="E27" i="6"/>
  <c r="D26" i="6"/>
  <c r="E26" i="6"/>
  <c r="D25" i="6"/>
  <c r="E25" i="6"/>
  <c r="D24" i="6"/>
  <c r="E24" i="6"/>
  <c r="D23" i="6"/>
  <c r="E23" i="6"/>
  <c r="D22" i="6"/>
  <c r="E22" i="6"/>
  <c r="D21" i="6"/>
  <c r="E21" i="6"/>
  <c r="D20" i="6"/>
  <c r="E20" i="6"/>
  <c r="D19" i="6"/>
  <c r="E19" i="6"/>
  <c r="D18" i="6"/>
  <c r="E18" i="6"/>
  <c r="D17" i="6"/>
  <c r="E17" i="6"/>
  <c r="D16" i="6"/>
  <c r="E16" i="6"/>
  <c r="D15" i="6"/>
  <c r="D14" i="6"/>
  <c r="E14" i="6"/>
  <c r="D13" i="6"/>
  <c r="E13" i="6"/>
  <c r="D12" i="6"/>
  <c r="E12" i="6"/>
  <c r="D11" i="6"/>
  <c r="E11" i="6"/>
  <c r="D10" i="6"/>
  <c r="E10" i="6"/>
  <c r="D9" i="6"/>
  <c r="E9" i="6"/>
  <c r="D8" i="6"/>
  <c r="E8" i="6"/>
  <c r="D7" i="6"/>
  <c r="E7" i="6"/>
  <c r="D6" i="6"/>
  <c r="E6" i="6"/>
  <c r="D9" i="3"/>
  <c r="D18" i="3"/>
  <c r="C9" i="3"/>
  <c r="C18" i="3"/>
  <c r="C14" i="3"/>
  <c r="C17" i="3"/>
  <c r="B14" i="3"/>
  <c r="B17" i="3"/>
  <c r="G16" i="3"/>
  <c r="F16" i="3"/>
  <c r="E16" i="3"/>
  <c r="D14" i="3"/>
  <c r="D17" i="3"/>
  <c r="G13" i="3"/>
  <c r="F13" i="3"/>
  <c r="E13" i="3"/>
  <c r="G12" i="3"/>
  <c r="F12" i="3"/>
  <c r="E12" i="3"/>
  <c r="G11" i="3"/>
  <c r="F11" i="3"/>
  <c r="E11" i="3"/>
  <c r="G10" i="3"/>
  <c r="F10" i="3"/>
  <c r="E10" i="3"/>
  <c r="F9" i="3"/>
  <c r="G9" i="3"/>
  <c r="B9" i="3"/>
  <c r="B18" i="3"/>
  <c r="G8" i="3"/>
  <c r="F8" i="3"/>
  <c r="E8" i="3"/>
  <c r="G7" i="3"/>
  <c r="F7" i="3"/>
  <c r="E7" i="3"/>
  <c r="G6" i="3"/>
  <c r="F6" i="3"/>
  <c r="E6" i="3"/>
  <c r="I46" i="2"/>
  <c r="I44" i="2"/>
  <c r="D42" i="2"/>
  <c r="I41" i="2"/>
  <c r="D41" i="2"/>
  <c r="I40" i="2"/>
  <c r="B40" i="2"/>
  <c r="D40" i="2"/>
  <c r="I39" i="2"/>
  <c r="I38" i="2"/>
  <c r="H37" i="2"/>
  <c r="G37" i="2"/>
  <c r="I35" i="2"/>
  <c r="D35" i="2"/>
  <c r="I34" i="2"/>
  <c r="C34" i="2"/>
  <c r="B34" i="2"/>
  <c r="I33" i="2"/>
  <c r="I32" i="2"/>
  <c r="D32" i="2"/>
  <c r="I31" i="2"/>
  <c r="I30" i="2"/>
  <c r="D31" i="2"/>
  <c r="H30" i="2"/>
  <c r="G30" i="2"/>
  <c r="D30" i="2"/>
  <c r="D29" i="2"/>
  <c r="I28" i="2"/>
  <c r="C28" i="2"/>
  <c r="D28" i="2"/>
  <c r="I27" i="2"/>
  <c r="D27" i="2"/>
  <c r="I26" i="2"/>
  <c r="D26" i="2"/>
  <c r="I25" i="2"/>
  <c r="D25" i="2"/>
  <c r="I24" i="2"/>
  <c r="C24" i="2"/>
  <c r="D24" i="2"/>
  <c r="H23" i="2"/>
  <c r="G23" i="2"/>
  <c r="D23" i="2"/>
  <c r="I22" i="2"/>
  <c r="C22" i="2"/>
  <c r="C20" i="2"/>
  <c r="I21" i="2"/>
  <c r="D21" i="2"/>
  <c r="I20" i="2"/>
  <c r="B20" i="2"/>
  <c r="I19" i="2"/>
  <c r="I18" i="2"/>
  <c r="I17" i="2"/>
  <c r="I16" i="2"/>
  <c r="I15" i="2"/>
  <c r="I14" i="2"/>
  <c r="I13" i="2"/>
  <c r="I12" i="2"/>
  <c r="I11" i="2"/>
  <c r="D11" i="2"/>
  <c r="I10" i="2"/>
  <c r="D10" i="2"/>
  <c r="H9" i="2"/>
  <c r="I9" i="2"/>
  <c r="D9" i="2"/>
  <c r="I8" i="2"/>
  <c r="C8" i="2"/>
  <c r="B8" i="2"/>
  <c r="D8" i="2"/>
  <c r="H7" i="2"/>
  <c r="H6" i="2"/>
  <c r="G7" i="2"/>
  <c r="G6" i="2"/>
  <c r="G5" i="2"/>
  <c r="G47" i="2"/>
  <c r="H5" i="2"/>
  <c r="H47" i="2"/>
  <c r="I47" i="2"/>
  <c r="I37" i="2"/>
  <c r="I23" i="2"/>
  <c r="I7" i="2"/>
  <c r="D34" i="2"/>
  <c r="D22" i="2"/>
  <c r="D20" i="2"/>
  <c r="C5" i="2"/>
  <c r="I6" i="2"/>
  <c r="C47" i="2"/>
  <c r="D49" i="6"/>
  <c r="E49" i="6"/>
  <c r="E52" i="6"/>
  <c r="B47" i="2"/>
  <c r="D15" i="3"/>
  <c r="E9" i="3"/>
  <c r="G14" i="3"/>
  <c r="B5" i="2"/>
  <c r="F14" i="3"/>
  <c r="E14" i="3"/>
  <c r="I5" i="2"/>
  <c r="E15" i="3"/>
  <c r="F15" i="3"/>
  <c r="G15" i="3"/>
  <c r="G48" i="2"/>
  <c r="D47" i="2"/>
  <c r="D52" i="6"/>
  <c r="D5" i="2"/>
</calcChain>
</file>

<file path=xl/sharedStrings.xml><?xml version="1.0" encoding="utf-8"?>
<sst xmlns="http://schemas.openxmlformats.org/spreadsheetml/2006/main" count="292" uniqueCount="213">
  <si>
    <t>总表</t>
  </si>
  <si>
    <t>2020年公共财政调整预算表</t>
  </si>
  <si>
    <t>单位：万元</t>
  </si>
  <si>
    <t>项    目</t>
  </si>
  <si>
    <t>2020年预算数</t>
  </si>
  <si>
    <t>2020年调整预算预计数</t>
  </si>
  <si>
    <t>增减</t>
  </si>
  <si>
    <t>备注</t>
  </si>
  <si>
    <t>本级收入</t>
  </si>
  <si>
    <t>一、公共预算支出预计</t>
  </si>
  <si>
    <t>1、人员支出</t>
  </si>
  <si>
    <t xml:space="preserve">     (1)人员工资</t>
  </si>
  <si>
    <t>一、地方收入</t>
  </si>
  <si>
    <t>见附表1</t>
  </si>
  <si>
    <t>其中：区直机关在职</t>
  </si>
  <si>
    <t xml:space="preserve">    大祥税务局</t>
  </si>
  <si>
    <t>养老保险体制改革后退休经费</t>
  </si>
  <si>
    <t>全年预计发放11771万元，减全额单位个人征缴3252万元，减年初已安排7475万元缺口资金1045万元，加退休人员做实个人账户职业年金478万元，在职人员职业年金做实个人账户。</t>
  </si>
  <si>
    <t xml:space="preserve">    市税务局二分局</t>
  </si>
  <si>
    <t>乡、街道</t>
  </si>
  <si>
    <t>2017年安置退伍军人身份及工资重新核定</t>
  </si>
  <si>
    <t xml:space="preserve">    大祥财政局</t>
  </si>
  <si>
    <t>医疗保险</t>
  </si>
  <si>
    <t>工会经费</t>
  </si>
  <si>
    <t>教育代课老师工资及年终补贴</t>
  </si>
  <si>
    <t>住房公积金</t>
  </si>
  <si>
    <t>事业单位老工伤人员抚恤</t>
  </si>
  <si>
    <t>工伤保险费</t>
  </si>
  <si>
    <t>一次性抚恤及遗属补助</t>
  </si>
  <si>
    <t>遗属提标</t>
  </si>
  <si>
    <t>公务员医疗补助</t>
  </si>
  <si>
    <t>生育保险</t>
  </si>
  <si>
    <t>二、上级补助财力</t>
  </si>
  <si>
    <t>失业保险</t>
  </si>
  <si>
    <t>省管县体制改革补助收入</t>
  </si>
  <si>
    <t>教育省部级以上劳模一次性生活补贴</t>
  </si>
  <si>
    <t>转移支付补助</t>
  </si>
  <si>
    <t>新增县级财力奖补639万元，财力性补助5555万元，增量1086万元。</t>
  </si>
  <si>
    <t>预留工资及增人增资</t>
  </si>
  <si>
    <t>退休干部一次性生活补助475万元，普调工资399万元</t>
  </si>
  <si>
    <t>上级补助维修经费</t>
  </si>
  <si>
    <t xml:space="preserve">    （2）津补贴                </t>
  </si>
  <si>
    <t xml:space="preserve"> 义务教育免杂费</t>
  </si>
  <si>
    <t xml:space="preserve">     其中： 公务员津补贴</t>
  </si>
  <si>
    <t>市补助</t>
  </si>
  <si>
    <t>教育事业单位绩效工资</t>
  </si>
  <si>
    <t>税源转移补助</t>
  </si>
  <si>
    <t>其他全额事业单位补助</t>
  </si>
  <si>
    <t>政法系统转移支付</t>
  </si>
  <si>
    <t>差额单位</t>
  </si>
  <si>
    <t>其他各项上级补助</t>
  </si>
  <si>
    <t>市工商划转食品药品人员补助130万元，城管162万元，河道占道13万元，殡葬大队47万元，市工商下放基数1252万元。</t>
  </si>
  <si>
    <t xml:space="preserve">    （3）特殊岗位津贴</t>
  </si>
  <si>
    <t>交通税费改革体制补助</t>
  </si>
  <si>
    <t>卫生院收入</t>
  </si>
  <si>
    <t>2、公用经费</t>
  </si>
  <si>
    <t>农业转移人口市民化奖励资金</t>
  </si>
  <si>
    <t>其中：公务费</t>
  </si>
  <si>
    <t>农垦企业及农科所养老保险补助</t>
  </si>
  <si>
    <t>公用经费</t>
  </si>
  <si>
    <t>特殊转移支付</t>
  </si>
  <si>
    <t>电话费</t>
  </si>
  <si>
    <t>三、上年结转净结余</t>
  </si>
  <si>
    <t>福利费</t>
  </si>
  <si>
    <t>与市结算补助</t>
  </si>
  <si>
    <t>其他交通支出</t>
  </si>
  <si>
    <t>3、专项支出</t>
  </si>
  <si>
    <t xml:space="preserve">   （1）征管经费及超收分成</t>
  </si>
  <si>
    <t xml:space="preserve">   （2）收费列收列支</t>
  </si>
  <si>
    <t>四、上级债券收入</t>
  </si>
  <si>
    <t xml:space="preserve">   （3）单位专项支出安排</t>
  </si>
  <si>
    <t>一般债券</t>
  </si>
  <si>
    <t xml:space="preserve">   （4）综合专项支出</t>
  </si>
  <si>
    <t>特别抗疫国债</t>
  </si>
  <si>
    <t>4、预备费</t>
  </si>
  <si>
    <t>五、稳定调节基金</t>
  </si>
  <si>
    <t>2019年决算结余调入预算稳定调节基金资金</t>
  </si>
  <si>
    <t>二、上解支出</t>
  </si>
  <si>
    <t>合计</t>
  </si>
  <si>
    <t>收支差额</t>
  </si>
  <si>
    <t>附表1：</t>
  </si>
  <si>
    <t>2020年公共财政预算地方收入预计表</t>
  </si>
  <si>
    <t>收入项目</t>
  </si>
  <si>
    <t>2019年完成数</t>
  </si>
  <si>
    <t>2020年度预计数</t>
  </si>
  <si>
    <t>预计数比上年增长</t>
  </si>
  <si>
    <t>比预算(+/-)%</t>
  </si>
  <si>
    <t>增长额</t>
  </si>
  <si>
    <t>比率%</t>
  </si>
  <si>
    <t>地方收入合计</t>
  </si>
  <si>
    <t>全年上划合计</t>
  </si>
  <si>
    <t>一般公共财政预算收入总计</t>
  </si>
  <si>
    <t>税收收入</t>
  </si>
  <si>
    <t>非税收入</t>
  </si>
  <si>
    <t>非税占财政总收入比</t>
  </si>
  <si>
    <t>非税占地方财政收入比</t>
  </si>
  <si>
    <t>附表2-1</t>
  </si>
  <si>
    <t>2020年预算调整事项明细表</t>
  </si>
  <si>
    <t>（年度预算已安排，预算执行超（节）支需调整表）</t>
  </si>
  <si>
    <t>单位或项目</t>
  </si>
  <si>
    <t>实际支出数</t>
  </si>
  <si>
    <t>超（节）支数</t>
  </si>
  <si>
    <t>建议调整数</t>
  </si>
  <si>
    <t>备　　　注</t>
  </si>
  <si>
    <t>投资评审中心</t>
  </si>
  <si>
    <t>本年度未支出，安排至下年</t>
  </si>
  <si>
    <t>乡镇街道党建工作经费（区委常委会议决定 14个，3万/个）</t>
  </si>
  <si>
    <t>区联合接访中心专项经费</t>
  </si>
  <si>
    <t>电子政务网络维护管理</t>
  </si>
  <si>
    <t>区级会议经费、培训经费、奖励经费</t>
  </si>
  <si>
    <t>2020年实际支出数</t>
  </si>
  <si>
    <t>购置费（含考察车辆购置及设备采购）</t>
  </si>
  <si>
    <t>本年度支出5万元，结余65万元</t>
  </si>
  <si>
    <t>农民工工资应急周转金（区委常委会议决定）</t>
  </si>
  <si>
    <t>乡机关维修经费</t>
  </si>
  <si>
    <t>一乡一站、一村一站</t>
  </si>
  <si>
    <t>公车平台车辆运行</t>
  </si>
  <si>
    <t>本年度已支出182万元，预计10-12月支出90万元，结余68万元调减</t>
  </si>
  <si>
    <t>安保人员经费</t>
  </si>
  <si>
    <t>规范信访秩序办案经费</t>
  </si>
  <si>
    <t>本年度支出15.5万元，结余24.5万元</t>
  </si>
  <si>
    <t>见义勇为基金</t>
  </si>
  <si>
    <t>国家赔偿</t>
  </si>
  <si>
    <t>优化经济环境发展办案经费</t>
  </si>
  <si>
    <t>吸毒危重病人收押</t>
  </si>
  <si>
    <t>扫黑除恶</t>
  </si>
  <si>
    <t>区委常委会</t>
  </si>
  <si>
    <t>辅警区级配套</t>
  </si>
  <si>
    <t xml:space="preserve"> 2019年7月至2020年9月辅警配套支出，10-12月安排至下年</t>
  </si>
  <si>
    <t>维稳专项经费（含防范邪教30万元）</t>
  </si>
  <si>
    <t>贫困弱势群体救助和涉诉涉法救助基金</t>
  </si>
  <si>
    <t>科技三项（区委常委会决定）</t>
  </si>
  <si>
    <t>旅游发展资金</t>
  </si>
  <si>
    <t>本年度支出100万元，结余100万元安排至下年</t>
  </si>
  <si>
    <t>软弱涣散基层党组织整顿经费（区委常务会议决定11个、3万/个）</t>
  </si>
  <si>
    <t>农村住宅建房工作经费</t>
  </si>
  <si>
    <t>政府行政机构改革</t>
  </si>
  <si>
    <t>公众应急</t>
  </si>
  <si>
    <t>党建工作专项经费（区委常委会议决定）</t>
  </si>
  <si>
    <t>招商引资</t>
  </si>
  <si>
    <t>本年度支出50万元，结余50万元安排至下年</t>
  </si>
  <si>
    <t>重大项目前期工作经费</t>
  </si>
  <si>
    <t>本年度预计支出87.5万元，结余12.5万元安排至下年</t>
  </si>
  <si>
    <t>肇事肇祸等严重精神障碍患者监护奖励</t>
  </si>
  <si>
    <t>“扫黄打非”</t>
  </si>
  <si>
    <t>矛调机制建设经费（区委常委会议决定）</t>
  </si>
  <si>
    <t>城管局改造经费</t>
  </si>
  <si>
    <t>本年度未支出</t>
  </si>
  <si>
    <t>同心工程创建引领经费（区委常委会议决定）</t>
  </si>
  <si>
    <t>民调30万、信访30万、国安20万、稳定20万</t>
  </si>
  <si>
    <t>债务付息支出</t>
  </si>
  <si>
    <t>2020年市级还本付息数</t>
  </si>
  <si>
    <t>森林城市创建（“四边五年”绿化造林资金）</t>
  </si>
  <si>
    <t>列入同心同治专项统一支出</t>
  </si>
  <si>
    <t>森林防火</t>
  </si>
  <si>
    <t>本年度支出18万元，结余12万元安排至下年</t>
  </si>
  <si>
    <t>库区流域</t>
  </si>
  <si>
    <t>村干部奖励扶助基金</t>
  </si>
  <si>
    <t>治安巡逻经费</t>
  </si>
  <si>
    <t>110出警工作</t>
  </si>
  <si>
    <t>村级运转保障经费缺口</t>
  </si>
  <si>
    <t>城乡居民医保基金</t>
  </si>
  <si>
    <t>人口普查经费</t>
  </si>
  <si>
    <t>市政府会议要求</t>
  </si>
  <si>
    <t>疫情防控</t>
  </si>
  <si>
    <t>扶贫经费</t>
  </si>
  <si>
    <t>扶贫资金区级配套90%。贫困户特惠保购买</t>
  </si>
  <si>
    <t>城乡同治</t>
  </si>
  <si>
    <t>城乡环境卫生整治及创国卫复审经费</t>
  </si>
  <si>
    <t>应急经费</t>
  </si>
  <si>
    <t>消防、应急等经费，区政府常务会</t>
  </si>
  <si>
    <t>道路建设支出</t>
  </si>
  <si>
    <t>区政府常务会</t>
  </si>
  <si>
    <t>信访维稳</t>
  </si>
  <si>
    <t>“互联网+监督”</t>
  </si>
  <si>
    <t>政府常务会议</t>
  </si>
  <si>
    <t>整治经费</t>
  </si>
  <si>
    <t>政府常务会</t>
  </si>
  <si>
    <t>环保经费</t>
  </si>
  <si>
    <t>禁捕经费</t>
  </si>
  <si>
    <t>学校改造建设支出（债务化解大班额）</t>
  </si>
  <si>
    <t>一般债项目支出</t>
  </si>
  <si>
    <t>水利建设支出</t>
  </si>
  <si>
    <t>罗市特色小镇</t>
  </si>
  <si>
    <t>网格化建设</t>
  </si>
  <si>
    <t>蔡锷故居建设</t>
  </si>
  <si>
    <t>垃圾填埋场附近房屋拆迁安置</t>
  </si>
  <si>
    <t>市里下达一般债项目资金</t>
  </si>
  <si>
    <t>城管局城区环境卫生整治</t>
  </si>
  <si>
    <t>机关事务局水电气以及厨房聘用人员工资</t>
  </si>
  <si>
    <t>融媒体中心建设</t>
  </si>
  <si>
    <t>社消培育经费</t>
  </si>
  <si>
    <t>公共法律服务中心运行</t>
  </si>
  <si>
    <t>美好社区建设经费</t>
  </si>
  <si>
    <t>人大预算联网监督系统建设经费</t>
  </si>
  <si>
    <t>政府采购电子卖场运行费</t>
  </si>
  <si>
    <r>
      <t>附表2-</t>
    </r>
    <r>
      <rPr>
        <sz val="12"/>
        <color indexed="8"/>
        <rFont val="宋体"/>
        <family val="3"/>
        <charset val="134"/>
      </rPr>
      <t>2</t>
    </r>
    <phoneticPr fontId="15" type="noConversion"/>
  </si>
  <si>
    <t>（年度预算未安排，预算执行需增加表）</t>
    <phoneticPr fontId="15" type="noConversion"/>
  </si>
  <si>
    <r>
      <t>见2</t>
    </r>
    <r>
      <rPr>
        <sz val="12"/>
        <color indexed="8"/>
        <rFont val="宋体"/>
        <family val="3"/>
        <charset val="134"/>
      </rPr>
      <t>-1、2-2</t>
    </r>
    <phoneticPr fontId="15" type="noConversion"/>
  </si>
  <si>
    <t>专项债支出表</t>
  </si>
  <si>
    <t>湘商产业园基础设施建设项目经费</t>
  </si>
  <si>
    <t>资江南岸雪峰桥至桂花桥水环境综合治理</t>
  </si>
  <si>
    <t>专项债支出</t>
  </si>
  <si>
    <t>专项债</t>
  </si>
  <si>
    <t>（5）专项债支出</t>
  </si>
  <si>
    <t>见表三</t>
  </si>
  <si>
    <t>附表3</t>
  </si>
  <si>
    <t>年初安排514万元，预计全年3782万元，缺口资金3268万元。2019年缺口资金5295万元安排至下年</t>
  </si>
  <si>
    <t>历年未安排经费1978万元安排至下年</t>
  </si>
  <si>
    <t>教师综合性奖励增加2818万元，市场监管局下放人员增加1000万元。</t>
  </si>
  <si>
    <t>直达资金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</si>
</sst>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&quot; &quot;"/>
    <numFmt numFmtId="177" formatCode="0;&quot; &quot;"/>
    <numFmt numFmtId="178" formatCode="#,##0&quot; &quot;"/>
    <numFmt numFmtId="179" formatCode="0&quot; &quot;;\(0\)"/>
    <numFmt numFmtId="180" formatCode="0.0%"/>
    <numFmt numFmtId="181" formatCode="#,##0.00&quot; &quot;"/>
    <numFmt numFmtId="182" formatCode="0.00&quot; &quot;;\(0.00\)"/>
  </numFmts>
  <fonts count="23" x14ac:knownFonts="1">
    <font>
      <sz val="12"/>
      <color indexed="8"/>
      <name val="宋体"/>
    </font>
    <font>
      <sz val="14"/>
      <color indexed="8"/>
      <name val="宋体"/>
      <family val="3"/>
      <charset val="134"/>
    </font>
    <font>
      <sz val="16"/>
      <color indexed="8"/>
      <name val="仿宋_GB2312"/>
      <family val="1"/>
      <charset val="134"/>
    </font>
    <font>
      <sz val="12"/>
      <color indexed="8"/>
      <name val="仿宋_GB2312"/>
      <family val="1"/>
      <charset val="134"/>
    </font>
    <font>
      <sz val="10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color indexed="8"/>
      <name val="黑体"/>
      <family val="3"/>
      <charset val="134"/>
    </font>
    <font>
      <sz val="18"/>
      <color indexed="8"/>
      <name val="黑体"/>
      <family val="3"/>
      <charset val="134"/>
    </font>
    <font>
      <sz val="11"/>
      <color indexed="8"/>
      <name val="仿宋_GB2312"/>
      <family val="1"/>
      <charset val="134"/>
    </font>
    <font>
      <sz val="11"/>
      <color indexed="8"/>
      <name val="黑体"/>
      <family val="3"/>
      <charset val="134"/>
    </font>
    <font>
      <sz val="14"/>
      <color indexed="8"/>
      <name val="仿宋_GB2312"/>
      <family val="1"/>
      <charset val="134"/>
    </font>
    <font>
      <b/>
      <sz val="14"/>
      <color indexed="8"/>
      <name val="仿宋_GB2312"/>
      <family val="1"/>
      <charset val="134"/>
    </font>
    <font>
      <sz val="16"/>
      <color indexed="8"/>
      <name val="黑体"/>
      <family val="3"/>
      <charset val="134"/>
    </font>
    <font>
      <sz val="12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b/>
      <sz val="22"/>
      <color indexed="8"/>
      <name val="宋体"/>
      <family val="3"/>
      <charset val="134"/>
    </font>
    <font>
      <b/>
      <sz val="14"/>
      <color indexed="8"/>
      <name val="黑体"/>
      <family val="3"/>
      <charset val="134"/>
    </font>
    <font>
      <b/>
      <sz val="16"/>
      <color indexed="8"/>
      <name val="仿宋_GB2312"/>
      <family val="1"/>
      <charset val="134"/>
    </font>
    <font>
      <b/>
      <sz val="12"/>
      <color indexed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2"/>
        <bgColor auto="1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164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vertical="center" wrapText="1"/>
    </xf>
    <xf numFmtId="0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 wrapText="1"/>
    </xf>
    <xf numFmtId="176" fontId="0" fillId="2" borderId="1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vertical="center"/>
    </xf>
    <xf numFmtId="177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10" fontId="0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14" fontId="8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9" fontId="10" fillId="2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181" fontId="0" fillId="2" borderId="1" xfId="0" applyNumberFormat="1" applyFont="1" applyFill="1" applyBorder="1" applyAlignment="1">
      <alignment vertical="center" wrapText="1"/>
    </xf>
    <xf numFmtId="181" fontId="0" fillId="2" borderId="1" xfId="0" applyNumberFormat="1" applyFont="1" applyFill="1" applyBorder="1" applyAlignment="1">
      <alignment vertical="center"/>
    </xf>
    <xf numFmtId="182" fontId="0" fillId="2" borderId="1" xfId="0" applyNumberFormat="1" applyFont="1" applyFill="1" applyBorder="1" applyAlignment="1">
      <alignment horizontal="center" vertical="center"/>
    </xf>
    <xf numFmtId="181" fontId="0" fillId="2" borderId="1" xfId="0" applyNumberFormat="1" applyFont="1" applyFill="1" applyBorder="1" applyAlignment="1">
      <alignment horizontal="center" vertical="center" wrapText="1"/>
    </xf>
    <xf numFmtId="181" fontId="0" fillId="2" borderId="1" xfId="0" applyNumberFormat="1" applyFont="1" applyFill="1" applyBorder="1" applyAlignment="1">
      <alignment horizontal="center" vertical="center"/>
    </xf>
    <xf numFmtId="0" fontId="0" fillId="0" borderId="0" xfId="0" applyNumberFormat="1" applyFont="1" applyAlignment="1">
      <alignment vertical="center"/>
    </xf>
    <xf numFmtId="0" fontId="14" fillId="0" borderId="0" xfId="0" applyNumberFormat="1" applyFont="1" applyAlignment="1">
      <alignment vertical="center"/>
    </xf>
    <xf numFmtId="0" fontId="0" fillId="0" borderId="2" xfId="0" applyNumberFormat="1" applyFont="1" applyBorder="1" applyAlignment="1">
      <alignment vertical="center"/>
    </xf>
    <xf numFmtId="49" fontId="4" fillId="2" borderId="2" xfId="0" applyNumberFormat="1" applyFont="1" applyFill="1" applyBorder="1" applyAlignment="1">
      <alignment horizontal="right"/>
    </xf>
    <xf numFmtId="182" fontId="0" fillId="2" borderId="5" xfId="0" applyNumberFormat="1" applyFont="1" applyFill="1" applyBorder="1" applyAlignment="1">
      <alignment horizontal="center" vertical="center"/>
    </xf>
    <xf numFmtId="181" fontId="0" fillId="2" borderId="5" xfId="0" applyNumberFormat="1" applyFont="1" applyFill="1" applyBorder="1" applyAlignment="1">
      <alignment horizontal="center" vertical="center" wrapText="1"/>
    </xf>
    <xf numFmtId="181" fontId="0" fillId="2" borderId="5" xfId="0" applyNumberFormat="1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wrapText="1"/>
    </xf>
    <xf numFmtId="182" fontId="0" fillId="2" borderId="9" xfId="0" applyNumberFormat="1" applyFont="1" applyFill="1" applyBorder="1" applyAlignment="1">
      <alignment horizontal="center" vertical="center"/>
    </xf>
    <xf numFmtId="181" fontId="0" fillId="2" borderId="9" xfId="0" applyNumberFormat="1" applyFont="1" applyFill="1" applyBorder="1" applyAlignment="1">
      <alignment horizontal="center" vertical="center" wrapText="1"/>
    </xf>
    <xf numFmtId="181" fontId="0" fillId="2" borderId="9" xfId="0" applyNumberFormat="1" applyFont="1" applyFill="1" applyBorder="1" applyAlignment="1">
      <alignment horizontal="center" vertical="center"/>
    </xf>
    <xf numFmtId="181" fontId="0" fillId="2" borderId="5" xfId="0" applyNumberFormat="1" applyFont="1" applyFill="1" applyBorder="1" applyAlignment="1">
      <alignment vertical="center" wrapText="1"/>
    </xf>
    <xf numFmtId="181" fontId="0" fillId="2" borderId="5" xfId="0" applyNumberFormat="1" applyFont="1" applyFill="1" applyBorder="1" applyAlignment="1">
      <alignment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/>
    </xf>
    <xf numFmtId="49" fontId="17" fillId="2" borderId="9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Border="1" applyAlignment="1">
      <alignment vertical="center"/>
    </xf>
    <xf numFmtId="0" fontId="14" fillId="2" borderId="1" xfId="0" applyFont="1" applyFill="1" applyBorder="1" applyAlignment="1">
      <alignment horizontal="center" vertical="center"/>
    </xf>
    <xf numFmtId="181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49" fontId="16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wrapText="1"/>
    </xf>
    <xf numFmtId="49" fontId="18" fillId="2" borderId="1" xfId="0" applyNumberFormat="1" applyFont="1" applyFill="1" applyBorder="1" applyAlignment="1">
      <alignment horizontal="center" wrapText="1"/>
    </xf>
    <xf numFmtId="0" fontId="0" fillId="0" borderId="0" xfId="0" applyNumberFormat="1" applyFont="1" applyAlignment="1">
      <alignment horizontal="center" vertical="center"/>
    </xf>
    <xf numFmtId="49" fontId="0" fillId="2" borderId="2" xfId="0" applyNumberFormat="1" applyFont="1" applyFill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vertical="center" wrapText="1"/>
    </xf>
    <xf numFmtId="31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right" vertical="center"/>
    </xf>
    <xf numFmtId="176" fontId="0" fillId="2" borderId="5" xfId="0" applyNumberFormat="1" applyFont="1" applyFill="1" applyBorder="1" applyAlignment="1">
      <alignment vertical="center" wrapText="1"/>
    </xf>
    <xf numFmtId="180" fontId="10" fillId="2" borderId="6" xfId="0" applyNumberFormat="1" applyFont="1" applyFill="1" applyBorder="1" applyAlignment="1">
      <alignment horizontal="center" vertical="center"/>
    </xf>
    <xf numFmtId="10" fontId="0" fillId="2" borderId="2" xfId="0" applyNumberFormat="1" applyFont="1" applyFill="1" applyBorder="1" applyAlignment="1">
      <alignment vertical="center"/>
    </xf>
    <xf numFmtId="180" fontId="11" fillId="2" borderId="6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4" fontId="8" fillId="2" borderId="2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 wrapText="1"/>
    </xf>
    <xf numFmtId="176" fontId="10" fillId="2" borderId="9" xfId="0" applyNumberFormat="1" applyFont="1" applyFill="1" applyBorder="1" applyAlignment="1">
      <alignment horizontal="center" vertical="center"/>
    </xf>
    <xf numFmtId="180" fontId="10" fillId="2" borderId="9" xfId="0" applyNumberFormat="1" applyFont="1" applyFill="1" applyBorder="1" applyAlignment="1">
      <alignment horizontal="center" vertical="center"/>
    </xf>
    <xf numFmtId="176" fontId="11" fillId="2" borderId="9" xfId="0" applyNumberFormat="1" applyFont="1" applyFill="1" applyBorder="1" applyAlignment="1">
      <alignment horizontal="center" vertical="center"/>
    </xf>
    <xf numFmtId="0" fontId="0" fillId="2" borderId="9" xfId="0" applyFont="1" applyFill="1" applyBorder="1" applyAlignment="1">
      <alignment horizontal="center" vertical="center"/>
    </xf>
    <xf numFmtId="179" fontId="0" fillId="2" borderId="9" xfId="0" applyNumberFormat="1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0" fillId="2" borderId="4" xfId="0" applyNumberFormat="1" applyFont="1" applyFill="1" applyBorder="1" applyAlignment="1">
      <alignment horizontal="center" vertical="center"/>
    </xf>
    <xf numFmtId="9" fontId="1" fillId="2" borderId="4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179" fontId="0" fillId="2" borderId="12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179" fontId="0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179" fontId="0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0" fillId="2" borderId="12" xfId="0" applyFont="1" applyFill="1" applyBorder="1" applyAlignment="1">
      <alignment horizontal="center" vertical="center"/>
    </xf>
    <xf numFmtId="49" fontId="0" fillId="2" borderId="9" xfId="0" applyNumberFormat="1" applyFont="1" applyFill="1" applyBorder="1" applyAlignment="1">
      <alignment horizontal="center" vertical="center"/>
    </xf>
    <xf numFmtId="9" fontId="1" fillId="2" borderId="9" xfId="0" applyNumberFormat="1" applyFont="1" applyFill="1" applyBorder="1" applyAlignment="1">
      <alignment horizontal="center" vertical="center"/>
    </xf>
    <xf numFmtId="10" fontId="1" fillId="2" borderId="9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176" fontId="5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49" fontId="6" fillId="2" borderId="5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vertical="center" wrapText="1"/>
    </xf>
    <xf numFmtId="49" fontId="18" fillId="2" borderId="9" xfId="0" applyNumberFormat="1" applyFont="1" applyFill="1" applyBorder="1" applyAlignment="1">
      <alignment horizontal="center" vertical="center" wrapText="1"/>
    </xf>
    <xf numFmtId="49" fontId="20" fillId="2" borderId="9" xfId="0" applyNumberFormat="1" applyFont="1" applyFill="1" applyBorder="1" applyAlignment="1">
      <alignment horizontal="center" vertical="center"/>
    </xf>
    <xf numFmtId="49" fontId="14" fillId="2" borderId="2" xfId="0" applyNumberFormat="1" applyFont="1" applyFill="1" applyBorder="1" applyAlignment="1">
      <alignment vertical="center" wrapText="1"/>
    </xf>
    <xf numFmtId="31" fontId="21" fillId="2" borderId="2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2" xfId="0" applyFont="1" applyFill="1" applyBorder="1" applyAlignment="1">
      <alignment horizontal="left" vertical="center"/>
    </xf>
    <xf numFmtId="49" fontId="14" fillId="2" borderId="5" xfId="0" applyNumberFormat="1" applyFont="1" applyFill="1" applyBorder="1" applyAlignment="1">
      <alignment horizontal="left" vertical="center" wrapText="1"/>
    </xf>
    <xf numFmtId="49" fontId="14" fillId="2" borderId="1" xfId="0" applyNumberFormat="1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horizontal="right" vertical="center"/>
    </xf>
    <xf numFmtId="49" fontId="14" fillId="2" borderId="1" xfId="0" applyNumberFormat="1" applyFont="1" applyFill="1" applyBorder="1" applyAlignment="1">
      <alignment horizontal="right" vertical="center" wrapText="1"/>
    </xf>
    <xf numFmtId="0" fontId="14" fillId="2" borderId="1" xfId="0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NumberFormat="1" applyFont="1" applyFill="1" applyBorder="1" applyAlignment="1">
      <alignment vertical="center"/>
    </xf>
    <xf numFmtId="176" fontId="14" fillId="2" borderId="5" xfId="0" applyNumberFormat="1" applyFont="1" applyFill="1" applyBorder="1" applyAlignment="1">
      <alignment vertical="center" wrapText="1"/>
    </xf>
    <xf numFmtId="176" fontId="14" fillId="2" borderId="1" xfId="0" applyNumberFormat="1" applyFont="1" applyFill="1" applyBorder="1" applyAlignment="1">
      <alignment vertical="center" wrapText="1"/>
    </xf>
    <xf numFmtId="177" fontId="14" fillId="2" borderId="1" xfId="0" applyNumberFormat="1" applyFont="1" applyFill="1" applyBorder="1" applyAlignment="1">
      <alignment vertical="center" wrapText="1"/>
    </xf>
    <xf numFmtId="178" fontId="14" fillId="2" borderId="1" xfId="0" applyNumberFormat="1" applyFont="1" applyFill="1" applyBorder="1" applyAlignment="1">
      <alignment vertical="center" wrapText="1"/>
    </xf>
    <xf numFmtId="0" fontId="17" fillId="2" borderId="1" xfId="0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/>
    </xf>
    <xf numFmtId="49" fontId="14" fillId="2" borderId="1" xfId="0" applyNumberFormat="1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vertical="center" wrapText="1"/>
    </xf>
    <xf numFmtId="49" fontId="19" fillId="2" borderId="2" xfId="0" applyNumberFormat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left" vertical="center"/>
    </xf>
    <xf numFmtId="31" fontId="3" fillId="2" borderId="2" xfId="0" applyNumberFormat="1" applyFont="1" applyFill="1" applyBorder="1" applyAlignment="1">
      <alignment horizontal="center" vertical="center" wrapText="1"/>
    </xf>
    <xf numFmtId="31" fontId="3" fillId="2" borderId="2" xfId="0" applyNumberFormat="1" applyFont="1" applyFill="1" applyBorder="1" applyAlignment="1">
      <alignment horizontal="left" vertical="center"/>
    </xf>
    <xf numFmtId="49" fontId="14" fillId="2" borderId="1" xfId="0" applyNumberFormat="1" applyFont="1" applyFill="1" applyBorder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left" vertical="center" wrapText="1"/>
    </xf>
    <xf numFmtId="176" fontId="14" fillId="2" borderId="6" xfId="0" applyNumberFormat="1" applyFont="1" applyFill="1" applyBorder="1" applyAlignment="1">
      <alignment horizontal="center" vertical="center" wrapText="1"/>
    </xf>
    <xf numFmtId="176" fontId="14" fillId="2" borderId="7" xfId="0" applyNumberFormat="1" applyFont="1" applyFill="1" applyBorder="1" applyAlignment="1">
      <alignment horizontal="center" vertical="center" wrapText="1"/>
    </xf>
    <xf numFmtId="176" fontId="14" fillId="2" borderId="8" xfId="0" applyNumberFormat="1" applyFont="1" applyFill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vertical="center" wrapText="1"/>
    </xf>
    <xf numFmtId="0" fontId="14" fillId="2" borderId="5" xfId="0" applyNumberFormat="1" applyFont="1" applyFill="1" applyBorder="1" applyAlignment="1">
      <alignment vertical="center"/>
    </xf>
    <xf numFmtId="0" fontId="14" fillId="2" borderId="1" xfId="0" applyFont="1" applyFill="1" applyBorder="1" applyAlignment="1">
      <alignment vertical="center"/>
    </xf>
    <xf numFmtId="0" fontId="0" fillId="2" borderId="5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/>
    </xf>
    <xf numFmtId="49" fontId="9" fillId="2" borderId="9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49" fontId="9" fillId="2" borderId="10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49" fontId="12" fillId="2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49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31" fontId="5" fillId="2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FF0000"/>
      <rgbColor rgb="FFC0C0C0"/>
      <rgbColor rgb="FF0000D4"/>
      <rgbColor rgb="FFFFCC00"/>
      <rgbColor rgb="FFFCF305"/>
      <rgbColor rgb="FF99CC00"/>
      <rgbColor rgb="FFCCCCFF"/>
      <rgbColor rgb="FFFFCC99"/>
      <rgbColor rgb="FFFFFFCC"/>
      <rgbColor rgb="FFCCFFCC"/>
      <rgbColor rgb="FFFF9900"/>
      <rgbColor rgb="FF99CCFF"/>
      <rgbColor rgb="FF339966"/>
      <rgbColor rgb="FFFFFF99"/>
      <rgbColor rgb="FF96969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8"/>
  <sheetViews>
    <sheetView showGridLines="0" tabSelected="1" topLeftCell="A10" workbookViewId="0">
      <selection activeCell="E33" sqref="E33"/>
    </sheetView>
  </sheetViews>
  <sheetFormatPr defaultColWidth="8.875" defaultRowHeight="14.25" customHeight="1" x14ac:dyDescent="0.1"/>
  <cols>
    <col min="1" max="1" width="24.875" style="38" customWidth="1"/>
    <col min="2" max="2" width="8.875" style="1" customWidth="1"/>
    <col min="3" max="3" width="10" style="1" customWidth="1"/>
    <col min="4" max="4" width="10.625" style="1" customWidth="1"/>
    <col min="5" max="5" width="33.125" style="1" customWidth="1"/>
    <col min="6" max="6" width="35.625" style="38" customWidth="1"/>
    <col min="7" max="7" width="10.875" style="1" customWidth="1"/>
    <col min="8" max="8" width="10" style="1" customWidth="1"/>
    <col min="9" max="9" width="10.375" style="1" customWidth="1"/>
    <col min="10" max="10" width="35.875" style="1" customWidth="1"/>
    <col min="11" max="11" width="8.875" style="1" customWidth="1"/>
    <col min="12" max="16384" width="8.875" style="1"/>
  </cols>
  <sheetData>
    <row r="1" spans="1:10" s="39" customFormat="1" ht="23.25" customHeight="1" x14ac:dyDescent="0.1">
      <c r="A1" s="105" t="s">
        <v>0</v>
      </c>
      <c r="B1" s="67"/>
      <c r="C1" s="30"/>
      <c r="D1" s="67"/>
      <c r="E1" s="67"/>
      <c r="F1" s="110"/>
      <c r="G1" s="30"/>
      <c r="H1" s="30"/>
      <c r="I1" s="30"/>
      <c r="J1" s="30"/>
    </row>
    <row r="2" spans="1:10" s="53" customFormat="1" ht="27.75" customHeight="1" x14ac:dyDescent="0.1">
      <c r="A2" s="129" t="s">
        <v>1</v>
      </c>
      <c r="B2" s="130"/>
      <c r="C2" s="130"/>
      <c r="D2" s="130"/>
      <c r="E2" s="131"/>
      <c r="F2" s="132"/>
      <c r="G2" s="130"/>
      <c r="H2" s="130"/>
      <c r="I2" s="130"/>
      <c r="J2" s="130"/>
    </row>
    <row r="3" spans="1:10" s="39" customFormat="1" ht="24" customHeight="1" x14ac:dyDescent="0.1">
      <c r="A3" s="106"/>
      <c r="B3" s="67"/>
      <c r="C3" s="67"/>
      <c r="D3" s="67"/>
      <c r="E3" s="133">
        <v>44124</v>
      </c>
      <c r="F3" s="134"/>
      <c r="G3" s="68"/>
      <c r="H3" s="68"/>
      <c r="I3" s="68"/>
      <c r="J3" s="69" t="s">
        <v>2</v>
      </c>
    </row>
    <row r="4" spans="1:10" s="53" customFormat="1" ht="30.95" customHeight="1" x14ac:dyDescent="0.15">
      <c r="A4" s="52" t="s">
        <v>3</v>
      </c>
      <c r="B4" s="103" t="s">
        <v>4</v>
      </c>
      <c r="C4" s="103" t="s">
        <v>5</v>
      </c>
      <c r="D4" s="103" t="s">
        <v>6</v>
      </c>
      <c r="E4" s="52" t="s">
        <v>7</v>
      </c>
      <c r="F4" s="104" t="s">
        <v>3</v>
      </c>
      <c r="G4" s="103" t="s">
        <v>4</v>
      </c>
      <c r="H4" s="103" t="s">
        <v>5</v>
      </c>
      <c r="I4" s="52" t="s">
        <v>6</v>
      </c>
      <c r="J4" s="51" t="s">
        <v>7</v>
      </c>
    </row>
    <row r="5" spans="1:10" ht="27.95" customHeight="1" x14ac:dyDescent="0.1">
      <c r="A5" s="141" t="s">
        <v>8</v>
      </c>
      <c r="B5" s="142">
        <f>B8+B20+B34+B40+B46</f>
        <v>77752</v>
      </c>
      <c r="C5" s="142">
        <f>C8+C20+C34+C40+C46</f>
        <v>118261</v>
      </c>
      <c r="D5" s="142">
        <f>C5-B5</f>
        <v>40509</v>
      </c>
      <c r="E5" s="144"/>
      <c r="F5" s="111" t="s">
        <v>9</v>
      </c>
      <c r="G5" s="119">
        <f>G6+G30+G37+G44</f>
        <v>77238</v>
      </c>
      <c r="H5" s="119">
        <f>H6+H30+H37+H44+H45</f>
        <v>115827</v>
      </c>
      <c r="I5" s="119">
        <f>I6+I30+I37+I44</f>
        <v>38589</v>
      </c>
      <c r="J5" s="70"/>
    </row>
    <row r="6" spans="1:10" ht="27.95" customHeight="1" x14ac:dyDescent="0.1">
      <c r="A6" s="136"/>
      <c r="B6" s="143"/>
      <c r="C6" s="143"/>
      <c r="D6" s="143"/>
      <c r="E6" s="145"/>
      <c r="F6" s="112" t="s">
        <v>10</v>
      </c>
      <c r="G6" s="120">
        <f>G7+G23+G28</f>
        <v>45010</v>
      </c>
      <c r="H6" s="120">
        <f>H7+H23+H28</f>
        <v>52633</v>
      </c>
      <c r="I6" s="120">
        <f>I7+I23+I28</f>
        <v>7623</v>
      </c>
      <c r="J6" s="5"/>
    </row>
    <row r="7" spans="1:10" ht="27.95" customHeight="1" x14ac:dyDescent="0.1">
      <c r="A7" s="136"/>
      <c r="B7" s="143"/>
      <c r="C7" s="143"/>
      <c r="D7" s="143"/>
      <c r="E7" s="145"/>
      <c r="F7" s="112" t="s">
        <v>11</v>
      </c>
      <c r="G7" s="6">
        <f>SUM(G8:G22)</f>
        <v>35741</v>
      </c>
      <c r="H7" s="6">
        <f>SUM(H8:H22)</f>
        <v>43358</v>
      </c>
      <c r="I7" s="6">
        <f>SUM(I8:I22)</f>
        <v>7617</v>
      </c>
      <c r="J7" s="5"/>
    </row>
    <row r="8" spans="1:10" ht="27.95" customHeight="1" x14ac:dyDescent="0.1">
      <c r="A8" s="107" t="s">
        <v>12</v>
      </c>
      <c r="B8" s="118">
        <f>SUM(B9:B17)</f>
        <v>40354</v>
      </c>
      <c r="C8" s="118">
        <f>C9+C10+C11</f>
        <v>37842</v>
      </c>
      <c r="D8" s="118">
        <f>C8-B8</f>
        <v>-2512</v>
      </c>
      <c r="E8" s="3" t="s">
        <v>13</v>
      </c>
      <c r="F8" s="113" t="s">
        <v>14</v>
      </c>
      <c r="G8" s="6">
        <v>18324</v>
      </c>
      <c r="H8" s="6">
        <v>22142</v>
      </c>
      <c r="I8" s="6">
        <f t="shared" ref="I8:I22" si="0">H8-G8</f>
        <v>3818</v>
      </c>
      <c r="J8" s="8" t="s">
        <v>209</v>
      </c>
    </row>
    <row r="9" spans="1:10" ht="48" customHeight="1" x14ac:dyDescent="0.1">
      <c r="A9" s="107" t="s">
        <v>15</v>
      </c>
      <c r="B9" s="4">
        <v>25723</v>
      </c>
      <c r="C9" s="4">
        <v>22520</v>
      </c>
      <c r="D9" s="4">
        <f>C9-B9</f>
        <v>-3203</v>
      </c>
      <c r="E9" s="5"/>
      <c r="F9" s="113" t="s">
        <v>16</v>
      </c>
      <c r="G9" s="6">
        <v>7475</v>
      </c>
      <c r="H9" s="6">
        <f>8998+623</f>
        <v>9621</v>
      </c>
      <c r="I9" s="6">
        <f t="shared" si="0"/>
        <v>2146</v>
      </c>
      <c r="J9" s="8" t="s">
        <v>17</v>
      </c>
    </row>
    <row r="10" spans="1:10" ht="27.95" customHeight="1" x14ac:dyDescent="0.1">
      <c r="A10" s="107" t="s">
        <v>18</v>
      </c>
      <c r="B10" s="4">
        <v>2754</v>
      </c>
      <c r="C10" s="4">
        <v>2445</v>
      </c>
      <c r="D10" s="4">
        <f>C10-B10</f>
        <v>-309</v>
      </c>
      <c r="E10" s="5"/>
      <c r="F10" s="113" t="s">
        <v>19</v>
      </c>
      <c r="G10" s="6">
        <v>2323</v>
      </c>
      <c r="H10" s="6">
        <v>3503</v>
      </c>
      <c r="I10" s="6">
        <f t="shared" si="0"/>
        <v>1180</v>
      </c>
      <c r="J10" s="9" t="s">
        <v>20</v>
      </c>
    </row>
    <row r="11" spans="1:10" ht="27.95" customHeight="1" x14ac:dyDescent="0.1">
      <c r="A11" s="107" t="s">
        <v>21</v>
      </c>
      <c r="B11" s="4">
        <v>11877</v>
      </c>
      <c r="C11" s="4">
        <v>12877</v>
      </c>
      <c r="D11" s="4">
        <f>C11-B11</f>
        <v>1000</v>
      </c>
      <c r="E11" s="5"/>
      <c r="F11" s="113" t="s">
        <v>22</v>
      </c>
      <c r="G11" s="6">
        <v>2019</v>
      </c>
      <c r="H11" s="6">
        <v>2022</v>
      </c>
      <c r="I11" s="6">
        <f t="shared" si="0"/>
        <v>3</v>
      </c>
      <c r="J11" s="5"/>
    </row>
    <row r="12" spans="1:10" ht="27.95" customHeight="1" x14ac:dyDescent="0.1">
      <c r="A12" s="108"/>
      <c r="B12" s="7"/>
      <c r="C12" s="7"/>
      <c r="D12" s="7"/>
      <c r="E12" s="5"/>
      <c r="F12" s="113" t="s">
        <v>23</v>
      </c>
      <c r="G12" s="10">
        <v>341</v>
      </c>
      <c r="H12" s="10">
        <v>388</v>
      </c>
      <c r="I12" s="6">
        <f t="shared" si="0"/>
        <v>47</v>
      </c>
      <c r="J12" s="5"/>
    </row>
    <row r="13" spans="1:10" ht="27.95" customHeight="1" x14ac:dyDescent="0.1">
      <c r="A13" s="108"/>
      <c r="B13" s="7"/>
      <c r="C13" s="7"/>
      <c r="D13" s="7"/>
      <c r="E13" s="5"/>
      <c r="F13" s="114" t="s">
        <v>24</v>
      </c>
      <c r="G13" s="4">
        <v>388</v>
      </c>
      <c r="H13" s="4">
        <v>388</v>
      </c>
      <c r="I13" s="6">
        <f t="shared" si="0"/>
        <v>0</v>
      </c>
      <c r="J13" s="5"/>
    </row>
    <row r="14" spans="1:10" ht="27.95" customHeight="1" x14ac:dyDescent="0.1">
      <c r="A14" s="108"/>
      <c r="B14" s="7"/>
      <c r="C14" s="7"/>
      <c r="D14" s="7"/>
      <c r="E14" s="5"/>
      <c r="F14" s="113" t="s">
        <v>25</v>
      </c>
      <c r="G14" s="4">
        <v>2757</v>
      </c>
      <c r="H14" s="4">
        <v>2756</v>
      </c>
      <c r="I14" s="6">
        <f t="shared" si="0"/>
        <v>-1</v>
      </c>
      <c r="J14" s="5"/>
    </row>
    <row r="15" spans="1:10" ht="27.95" customHeight="1" x14ac:dyDescent="0.1">
      <c r="A15" s="108"/>
      <c r="B15" s="7"/>
      <c r="C15" s="7"/>
      <c r="D15" s="7"/>
      <c r="E15" s="5"/>
      <c r="F15" s="114" t="s">
        <v>26</v>
      </c>
      <c r="G15" s="4">
        <v>29</v>
      </c>
      <c r="H15" s="4">
        <v>29</v>
      </c>
      <c r="I15" s="6">
        <f t="shared" si="0"/>
        <v>0</v>
      </c>
      <c r="J15" s="5"/>
    </row>
    <row r="16" spans="1:10" ht="27.95" customHeight="1" x14ac:dyDescent="0.1">
      <c r="A16" s="108"/>
      <c r="B16" s="7"/>
      <c r="C16" s="7"/>
      <c r="D16" s="7"/>
      <c r="E16" s="5"/>
      <c r="F16" s="113" t="s">
        <v>27</v>
      </c>
      <c r="G16" s="6">
        <v>280</v>
      </c>
      <c r="H16" s="6">
        <v>276</v>
      </c>
      <c r="I16" s="6">
        <f t="shared" si="0"/>
        <v>-4</v>
      </c>
      <c r="J16" s="5"/>
    </row>
    <row r="17" spans="1:10" ht="27.95" customHeight="1" x14ac:dyDescent="0.1">
      <c r="A17" s="108"/>
      <c r="B17" s="7"/>
      <c r="C17" s="7"/>
      <c r="D17" s="7"/>
      <c r="E17" s="5"/>
      <c r="F17" s="113" t="s">
        <v>28</v>
      </c>
      <c r="G17" s="6">
        <v>300</v>
      </c>
      <c r="H17" s="6">
        <v>380</v>
      </c>
      <c r="I17" s="6">
        <f t="shared" si="0"/>
        <v>80</v>
      </c>
      <c r="J17" s="3" t="s">
        <v>29</v>
      </c>
    </row>
    <row r="18" spans="1:10" ht="27.95" customHeight="1" x14ac:dyDescent="0.1">
      <c r="A18" s="109"/>
      <c r="B18" s="7"/>
      <c r="C18" s="7"/>
      <c r="D18" s="7"/>
      <c r="E18" s="5"/>
      <c r="F18" s="113" t="s">
        <v>30</v>
      </c>
      <c r="G18" s="6">
        <v>418</v>
      </c>
      <c r="H18" s="6">
        <v>417</v>
      </c>
      <c r="I18" s="6">
        <f t="shared" si="0"/>
        <v>-1</v>
      </c>
      <c r="J18" s="5"/>
    </row>
    <row r="19" spans="1:10" ht="27.95" customHeight="1" x14ac:dyDescent="0.1">
      <c r="A19" s="109"/>
      <c r="B19" s="7"/>
      <c r="C19" s="7"/>
      <c r="D19" s="7"/>
      <c r="E19" s="5"/>
      <c r="F19" s="113" t="s">
        <v>31</v>
      </c>
      <c r="G19" s="6">
        <v>120</v>
      </c>
      <c r="H19" s="6">
        <v>116</v>
      </c>
      <c r="I19" s="6">
        <f t="shared" si="0"/>
        <v>-4</v>
      </c>
      <c r="J19" s="5"/>
    </row>
    <row r="20" spans="1:10" ht="27.95" customHeight="1" x14ac:dyDescent="0.1">
      <c r="A20" s="107" t="s">
        <v>32</v>
      </c>
      <c r="B20" s="118">
        <f>SUM(B21:B33)</f>
        <v>37398</v>
      </c>
      <c r="C20" s="118">
        <f>SUM(C21:C33)</f>
        <v>56619</v>
      </c>
      <c r="D20" s="118">
        <f t="shared" ref="D20:D32" si="1">C20-B20</f>
        <v>19221</v>
      </c>
      <c r="E20" s="5"/>
      <c r="F20" s="113" t="s">
        <v>33</v>
      </c>
      <c r="G20" s="6">
        <v>131</v>
      </c>
      <c r="H20" s="6">
        <v>85</v>
      </c>
      <c r="I20" s="6">
        <f t="shared" si="0"/>
        <v>-46</v>
      </c>
      <c r="J20" s="5"/>
    </row>
    <row r="21" spans="1:10" ht="27.95" customHeight="1" x14ac:dyDescent="0.1">
      <c r="A21" s="124" t="s">
        <v>34</v>
      </c>
      <c r="B21" s="4">
        <v>2603</v>
      </c>
      <c r="C21" s="4">
        <v>2603</v>
      </c>
      <c r="D21" s="4">
        <f t="shared" si="1"/>
        <v>0</v>
      </c>
      <c r="E21" s="5"/>
      <c r="F21" s="113" t="s">
        <v>35</v>
      </c>
      <c r="G21" s="6">
        <v>361</v>
      </c>
      <c r="H21" s="6">
        <v>361</v>
      </c>
      <c r="I21" s="6">
        <f t="shared" si="0"/>
        <v>0</v>
      </c>
      <c r="J21" s="5"/>
    </row>
    <row r="22" spans="1:10" ht="27.95" customHeight="1" x14ac:dyDescent="0.1">
      <c r="A22" s="124" t="s">
        <v>36</v>
      </c>
      <c r="B22" s="4">
        <v>22898</v>
      </c>
      <c r="C22" s="4">
        <f>22898+1086+735+5459</f>
        <v>30178</v>
      </c>
      <c r="D22" s="4">
        <f t="shared" si="1"/>
        <v>7280</v>
      </c>
      <c r="E22" s="13" t="s">
        <v>37</v>
      </c>
      <c r="F22" s="113" t="s">
        <v>38</v>
      </c>
      <c r="G22" s="4">
        <v>475</v>
      </c>
      <c r="H22" s="4">
        <v>874</v>
      </c>
      <c r="I22" s="6">
        <f t="shared" si="0"/>
        <v>399</v>
      </c>
      <c r="J22" s="2" t="s">
        <v>39</v>
      </c>
    </row>
    <row r="23" spans="1:10" ht="27.95" customHeight="1" x14ac:dyDescent="0.1">
      <c r="A23" s="124" t="s">
        <v>40</v>
      </c>
      <c r="B23" s="4">
        <v>512</v>
      </c>
      <c r="C23" s="4">
        <v>512</v>
      </c>
      <c r="D23" s="4">
        <f t="shared" si="1"/>
        <v>0</v>
      </c>
      <c r="E23" s="5"/>
      <c r="F23" s="112" t="s">
        <v>41</v>
      </c>
      <c r="G23" s="6">
        <f>SUM(G24:G27)</f>
        <v>9054</v>
      </c>
      <c r="H23" s="6">
        <f>SUM(H24:H27)</f>
        <v>9054</v>
      </c>
      <c r="I23" s="6">
        <f>SUM(I24:I27)</f>
        <v>0</v>
      </c>
      <c r="J23" s="5"/>
    </row>
    <row r="24" spans="1:10" ht="27.95" customHeight="1" x14ac:dyDescent="0.1">
      <c r="A24" s="124" t="s">
        <v>42</v>
      </c>
      <c r="B24" s="11">
        <v>1919</v>
      </c>
      <c r="C24" s="11">
        <f>1919+337</f>
        <v>2256</v>
      </c>
      <c r="D24" s="11">
        <f t="shared" si="1"/>
        <v>337</v>
      </c>
      <c r="E24" s="5"/>
      <c r="F24" s="113" t="s">
        <v>43</v>
      </c>
      <c r="G24" s="4">
        <v>4087</v>
      </c>
      <c r="H24" s="4">
        <v>4087</v>
      </c>
      <c r="I24" s="6">
        <f>H24-G24</f>
        <v>0</v>
      </c>
      <c r="J24" s="5"/>
    </row>
    <row r="25" spans="1:10" ht="27.95" customHeight="1" x14ac:dyDescent="0.1">
      <c r="A25" s="124" t="s">
        <v>44</v>
      </c>
      <c r="B25" s="4">
        <v>1082</v>
      </c>
      <c r="C25" s="4">
        <v>1082</v>
      </c>
      <c r="D25" s="4">
        <f t="shared" si="1"/>
        <v>0</v>
      </c>
      <c r="E25" s="12"/>
      <c r="F25" s="113" t="s">
        <v>45</v>
      </c>
      <c r="G25" s="4">
        <v>4195</v>
      </c>
      <c r="H25" s="4">
        <v>4195</v>
      </c>
      <c r="I25" s="6">
        <f>H25-G25</f>
        <v>0</v>
      </c>
      <c r="J25" s="5"/>
    </row>
    <row r="26" spans="1:10" ht="27.95" customHeight="1" x14ac:dyDescent="0.1">
      <c r="A26" s="124" t="s">
        <v>46</v>
      </c>
      <c r="B26" s="4">
        <v>459</v>
      </c>
      <c r="C26" s="4">
        <v>459</v>
      </c>
      <c r="D26" s="4">
        <f t="shared" si="1"/>
        <v>0</v>
      </c>
      <c r="E26" s="5"/>
      <c r="F26" s="113" t="s">
        <v>47</v>
      </c>
      <c r="G26" s="10">
        <v>738</v>
      </c>
      <c r="H26" s="10">
        <v>738</v>
      </c>
      <c r="I26" s="6">
        <f>H26-G26</f>
        <v>0</v>
      </c>
      <c r="J26" s="5"/>
    </row>
    <row r="27" spans="1:10" ht="27.95" customHeight="1" x14ac:dyDescent="0.1">
      <c r="A27" s="124" t="s">
        <v>48</v>
      </c>
      <c r="B27" s="4">
        <v>0</v>
      </c>
      <c r="C27" s="4">
        <v>18</v>
      </c>
      <c r="D27" s="4">
        <f t="shared" si="1"/>
        <v>18</v>
      </c>
      <c r="E27" s="5"/>
      <c r="F27" s="114" t="s">
        <v>49</v>
      </c>
      <c r="G27" s="6">
        <v>34</v>
      </c>
      <c r="H27" s="6">
        <v>34</v>
      </c>
      <c r="I27" s="6">
        <f>H27-G27</f>
        <v>0</v>
      </c>
      <c r="J27" s="5"/>
    </row>
    <row r="28" spans="1:10" ht="36" customHeight="1" x14ac:dyDescent="0.1">
      <c r="A28" s="124" t="s">
        <v>50</v>
      </c>
      <c r="B28" s="4">
        <v>7495</v>
      </c>
      <c r="C28" s="4">
        <f>7495+1604</f>
        <v>9099</v>
      </c>
      <c r="D28" s="4">
        <f t="shared" si="1"/>
        <v>1604</v>
      </c>
      <c r="E28" s="13" t="s">
        <v>51</v>
      </c>
      <c r="F28" s="112" t="s">
        <v>52</v>
      </c>
      <c r="G28" s="4">
        <v>215</v>
      </c>
      <c r="H28" s="4">
        <v>221</v>
      </c>
      <c r="I28" s="6">
        <f>H28-G28</f>
        <v>6</v>
      </c>
      <c r="J28" s="5"/>
    </row>
    <row r="29" spans="1:10" ht="27.95" customHeight="1" x14ac:dyDescent="0.1">
      <c r="A29" s="124" t="s">
        <v>53</v>
      </c>
      <c r="B29" s="4">
        <v>30</v>
      </c>
      <c r="C29" s="4">
        <v>30</v>
      </c>
      <c r="D29" s="4">
        <f t="shared" si="1"/>
        <v>0</v>
      </c>
      <c r="E29" s="5"/>
      <c r="F29" s="115"/>
      <c r="G29" s="6"/>
      <c r="H29" s="6"/>
      <c r="I29" s="6"/>
      <c r="J29" s="5"/>
    </row>
    <row r="30" spans="1:10" ht="27.95" customHeight="1" x14ac:dyDescent="0.1">
      <c r="A30" s="124" t="s">
        <v>54</v>
      </c>
      <c r="B30" s="4">
        <v>400</v>
      </c>
      <c r="C30" s="4">
        <v>400</v>
      </c>
      <c r="D30" s="4">
        <f t="shared" si="1"/>
        <v>0</v>
      </c>
      <c r="E30" s="5"/>
      <c r="F30" s="112" t="s">
        <v>55</v>
      </c>
      <c r="G30" s="120">
        <f>SUM(G31:G35)</f>
        <v>5215</v>
      </c>
      <c r="H30" s="120">
        <f>SUM(H31:H35)</f>
        <v>5330</v>
      </c>
      <c r="I30" s="120">
        <f>SUM(I31:I35)</f>
        <v>115</v>
      </c>
      <c r="J30" s="5"/>
    </row>
    <row r="31" spans="1:10" ht="27.95" customHeight="1" x14ac:dyDescent="0.1">
      <c r="A31" s="8" t="s">
        <v>56</v>
      </c>
      <c r="B31" s="7"/>
      <c r="C31" s="4">
        <v>617</v>
      </c>
      <c r="D31" s="4">
        <f t="shared" si="1"/>
        <v>617</v>
      </c>
      <c r="E31" s="5"/>
      <c r="F31" s="113" t="s">
        <v>57</v>
      </c>
      <c r="G31" s="6">
        <v>1166</v>
      </c>
      <c r="H31" s="6">
        <v>884</v>
      </c>
      <c r="I31" s="6">
        <f>H31-G31</f>
        <v>-282</v>
      </c>
      <c r="J31" s="5"/>
    </row>
    <row r="32" spans="1:10" ht="27.95" customHeight="1" x14ac:dyDescent="0.1">
      <c r="A32" s="8" t="s">
        <v>58</v>
      </c>
      <c r="B32" s="7"/>
      <c r="C32" s="4">
        <v>59</v>
      </c>
      <c r="D32" s="4">
        <f t="shared" si="1"/>
        <v>59</v>
      </c>
      <c r="E32" s="5"/>
      <c r="F32" s="113" t="s">
        <v>59</v>
      </c>
      <c r="G32" s="6">
        <v>3080</v>
      </c>
      <c r="H32" s="6">
        <v>3358</v>
      </c>
      <c r="I32" s="6">
        <f>H32-G32</f>
        <v>278</v>
      </c>
      <c r="J32" s="5"/>
    </row>
    <row r="33" spans="1:10" ht="27.95" customHeight="1" x14ac:dyDescent="0.1">
      <c r="A33" s="128" t="s">
        <v>60</v>
      </c>
      <c r="B33" s="7"/>
      <c r="C33" s="4">
        <v>9306</v>
      </c>
      <c r="D33" s="7">
        <v>9306</v>
      </c>
      <c r="E33" s="5" t="s">
        <v>210</v>
      </c>
      <c r="F33" s="113" t="s">
        <v>61</v>
      </c>
      <c r="G33" s="6">
        <v>26</v>
      </c>
      <c r="H33" s="6">
        <v>26</v>
      </c>
      <c r="I33" s="6">
        <f>H33-G33</f>
        <v>0</v>
      </c>
      <c r="J33" s="5"/>
    </row>
    <row r="34" spans="1:10" ht="27.95" customHeight="1" x14ac:dyDescent="0.1">
      <c r="A34" s="107" t="s">
        <v>62</v>
      </c>
      <c r="B34" s="4">
        <f>SUM(B35:B37)</f>
        <v>0</v>
      </c>
      <c r="C34" s="4">
        <f>SUM(C35:C37)</f>
        <v>0</v>
      </c>
      <c r="D34" s="4">
        <f>C34-B34</f>
        <v>0</v>
      </c>
      <c r="E34" s="5"/>
      <c r="F34" s="113" t="s">
        <v>63</v>
      </c>
      <c r="G34" s="6">
        <v>341</v>
      </c>
      <c r="H34" s="6">
        <v>388</v>
      </c>
      <c r="I34" s="6">
        <f>H34-G34</f>
        <v>47</v>
      </c>
      <c r="J34" s="5"/>
    </row>
    <row r="35" spans="1:10" ht="27.95" customHeight="1" x14ac:dyDescent="0.1">
      <c r="A35" s="107" t="s">
        <v>64</v>
      </c>
      <c r="B35" s="7"/>
      <c r="C35" s="7"/>
      <c r="D35" s="4">
        <f>C35-B35</f>
        <v>0</v>
      </c>
      <c r="E35" s="5"/>
      <c r="F35" s="113" t="s">
        <v>65</v>
      </c>
      <c r="G35" s="6">
        <v>602</v>
      </c>
      <c r="H35" s="6">
        <v>674</v>
      </c>
      <c r="I35" s="6">
        <f>H35-G35</f>
        <v>72</v>
      </c>
      <c r="J35" s="5"/>
    </row>
    <row r="36" spans="1:10" ht="27.95" customHeight="1" x14ac:dyDescent="0.1">
      <c r="A36" s="109"/>
      <c r="B36" s="7"/>
      <c r="C36" s="7"/>
      <c r="D36" s="7"/>
      <c r="E36" s="5"/>
      <c r="F36" s="115"/>
      <c r="G36" s="6"/>
      <c r="H36" s="6"/>
      <c r="I36" s="6"/>
      <c r="J36" s="5"/>
    </row>
    <row r="37" spans="1:10" ht="27.95" customHeight="1" x14ac:dyDescent="0.1">
      <c r="A37" s="109"/>
      <c r="B37" s="7"/>
      <c r="C37" s="7"/>
      <c r="D37" s="7"/>
      <c r="E37" s="5"/>
      <c r="F37" s="112" t="s">
        <v>66</v>
      </c>
      <c r="G37" s="120">
        <f>SUM(G38:G42)</f>
        <v>25613</v>
      </c>
      <c r="H37" s="120">
        <f>SUM(H38:H42)</f>
        <v>56464</v>
      </c>
      <c r="I37" s="120">
        <f>SUM(I38:I42)</f>
        <v>30851</v>
      </c>
      <c r="J37" s="5"/>
    </row>
    <row r="38" spans="1:10" ht="27.95" customHeight="1" x14ac:dyDescent="0.1">
      <c r="A38" s="109"/>
      <c r="B38" s="7"/>
      <c r="C38" s="7"/>
      <c r="D38" s="7"/>
      <c r="E38" s="5"/>
      <c r="F38" s="112" t="s">
        <v>67</v>
      </c>
      <c r="G38" s="6">
        <v>3300</v>
      </c>
      <c r="H38" s="6">
        <v>3300</v>
      </c>
      <c r="I38" s="6">
        <f>H38-G38</f>
        <v>0</v>
      </c>
      <c r="J38" s="14" t="s">
        <v>208</v>
      </c>
    </row>
    <row r="39" spans="1:10" ht="30.95" customHeight="1" x14ac:dyDescent="0.1">
      <c r="A39" s="109"/>
      <c r="B39" s="7"/>
      <c r="C39" s="7"/>
      <c r="D39" s="7"/>
      <c r="E39" s="5"/>
      <c r="F39" s="116" t="s">
        <v>68</v>
      </c>
      <c r="G39" s="6">
        <v>1000</v>
      </c>
      <c r="H39" s="6">
        <v>7500</v>
      </c>
      <c r="I39" s="6">
        <f>H39-G39</f>
        <v>6500</v>
      </c>
      <c r="J39" s="15"/>
    </row>
    <row r="40" spans="1:10" ht="27.95" customHeight="1" x14ac:dyDescent="0.1">
      <c r="A40" s="107" t="s">
        <v>69</v>
      </c>
      <c r="B40" s="118">
        <f>SUM(B41:B42)</f>
        <v>0</v>
      </c>
      <c r="C40" s="118">
        <f>SUM(C41:C43)</f>
        <v>23800</v>
      </c>
      <c r="D40" s="118">
        <f>C40-B40</f>
        <v>23800</v>
      </c>
      <c r="E40" s="5"/>
      <c r="F40" s="112" t="s">
        <v>70</v>
      </c>
      <c r="G40" s="6">
        <v>8480</v>
      </c>
      <c r="H40" s="6">
        <v>8457</v>
      </c>
      <c r="I40" s="6">
        <f>H40-G40</f>
        <v>-23</v>
      </c>
      <c r="J40" s="15"/>
    </row>
    <row r="41" spans="1:10" ht="27.95" customHeight="1" x14ac:dyDescent="0.1">
      <c r="A41" s="107" t="s">
        <v>71</v>
      </c>
      <c r="B41" s="4">
        <v>0</v>
      </c>
      <c r="C41" s="4">
        <v>8100</v>
      </c>
      <c r="D41" s="4">
        <f>C41-B41</f>
        <v>8100</v>
      </c>
      <c r="E41" s="16"/>
      <c r="F41" s="112" t="s">
        <v>72</v>
      </c>
      <c r="G41" s="6">
        <v>12833</v>
      </c>
      <c r="H41" s="6">
        <v>24107</v>
      </c>
      <c r="I41" s="6">
        <f>H41-G41</f>
        <v>11274</v>
      </c>
      <c r="J41" s="102" t="s">
        <v>198</v>
      </c>
    </row>
    <row r="42" spans="1:10" ht="27.95" customHeight="1" x14ac:dyDescent="0.1">
      <c r="A42" s="107" t="s">
        <v>73</v>
      </c>
      <c r="B42" s="7"/>
      <c r="C42" s="4">
        <v>2600</v>
      </c>
      <c r="D42" s="4">
        <f>C42-B42</f>
        <v>2600</v>
      </c>
      <c r="E42" s="5"/>
      <c r="F42" s="117" t="s">
        <v>204</v>
      </c>
      <c r="G42" s="6"/>
      <c r="H42" s="6">
        <v>13100</v>
      </c>
      <c r="I42" s="6">
        <v>13100</v>
      </c>
      <c r="J42" s="5" t="s">
        <v>205</v>
      </c>
    </row>
    <row r="43" spans="1:10" s="37" customFormat="1" ht="27.95" customHeight="1" x14ac:dyDescent="0.1">
      <c r="A43" s="126" t="s">
        <v>203</v>
      </c>
      <c r="B43" s="7"/>
      <c r="C43" s="4">
        <v>13100</v>
      </c>
      <c r="D43" s="4">
        <v>13100</v>
      </c>
      <c r="E43" s="127"/>
      <c r="F43" s="117"/>
      <c r="G43" s="6"/>
      <c r="H43" s="6"/>
      <c r="I43" s="6"/>
      <c r="J43" s="127"/>
    </row>
    <row r="44" spans="1:10" ht="27.95" customHeight="1" x14ac:dyDescent="0.1">
      <c r="A44" s="109"/>
      <c r="B44" s="7"/>
      <c r="C44" s="7"/>
      <c r="D44" s="7"/>
      <c r="E44" s="5"/>
      <c r="F44" s="117" t="s">
        <v>74</v>
      </c>
      <c r="G44" s="120">
        <v>1400</v>
      </c>
      <c r="H44" s="120">
        <v>1400</v>
      </c>
      <c r="I44" s="120">
        <f>H44-G44</f>
        <v>0</v>
      </c>
      <c r="J44" s="15"/>
    </row>
    <row r="45" spans="1:10" ht="27.95" customHeight="1" x14ac:dyDescent="0.1">
      <c r="A45" s="107" t="s">
        <v>75</v>
      </c>
      <c r="B45" s="123">
        <v>0</v>
      </c>
      <c r="C45" s="118">
        <v>1348</v>
      </c>
      <c r="D45" s="118">
        <v>1348</v>
      </c>
      <c r="E45" s="18" t="s">
        <v>76</v>
      </c>
      <c r="F45" s="117"/>
      <c r="G45" s="6"/>
      <c r="H45" s="6"/>
      <c r="I45" s="6"/>
      <c r="J45" s="15"/>
    </row>
    <row r="46" spans="1:10" ht="27.95" customHeight="1" x14ac:dyDescent="0.1">
      <c r="A46" s="109"/>
      <c r="B46" s="7"/>
      <c r="C46" s="7"/>
      <c r="D46" s="7"/>
      <c r="E46" s="5"/>
      <c r="F46" s="112" t="s">
        <v>77</v>
      </c>
      <c r="G46" s="120">
        <v>514</v>
      </c>
      <c r="H46" s="120">
        <v>3782</v>
      </c>
      <c r="I46" s="120">
        <f>H46-G46</f>
        <v>3268</v>
      </c>
      <c r="J46" s="8" t="s">
        <v>207</v>
      </c>
    </row>
    <row r="47" spans="1:10" ht="27.95" customHeight="1" x14ac:dyDescent="0.1">
      <c r="A47" s="107" t="s">
        <v>78</v>
      </c>
      <c r="B47" s="118">
        <f>B8+B20+B34+B40+B46</f>
        <v>77752</v>
      </c>
      <c r="C47" s="118">
        <f>C8+C20+C34+C40+C45</f>
        <v>119609</v>
      </c>
      <c r="D47" s="118">
        <f>C47-B47</f>
        <v>41857</v>
      </c>
      <c r="E47" s="5"/>
      <c r="F47" s="116" t="s">
        <v>78</v>
      </c>
      <c r="G47" s="121">
        <f>G5+G46</f>
        <v>77752</v>
      </c>
      <c r="H47" s="121">
        <f>H5+H46</f>
        <v>119609</v>
      </c>
      <c r="I47" s="122">
        <f>H47-G47</f>
        <v>41857</v>
      </c>
      <c r="J47" s="10"/>
    </row>
    <row r="48" spans="1:10" s="38" customFormat="1" ht="27.95" customHeight="1" x14ac:dyDescent="0.1">
      <c r="A48" s="135" t="s">
        <v>79</v>
      </c>
      <c r="B48" s="136"/>
      <c r="C48" s="136"/>
      <c r="D48" s="136"/>
      <c r="E48" s="136"/>
      <c r="F48" s="137"/>
      <c r="G48" s="138">
        <f>C47-H47</f>
        <v>0</v>
      </c>
      <c r="H48" s="139"/>
      <c r="I48" s="139"/>
      <c r="J48" s="140"/>
    </row>
  </sheetData>
  <mergeCells count="9">
    <mergeCell ref="A2:J2"/>
    <mergeCell ref="E3:F3"/>
    <mergeCell ref="A48:F48"/>
    <mergeCell ref="G48:J48"/>
    <mergeCell ref="A5:A7"/>
    <mergeCell ref="B5:B7"/>
    <mergeCell ref="C5:C7"/>
    <mergeCell ref="D5:D7"/>
    <mergeCell ref="E5:E7"/>
  </mergeCells>
  <phoneticPr fontId="15" type="noConversion"/>
  <pageMargins left="0.41" right="3.8888899999999997E-2" top="1.1399999999999999" bottom="0.38958300000000001" header="0.84" footer="0.50763899999999995"/>
  <pageSetup paperSize="8" orientation="landscape" r:id="rId1"/>
  <headerFooter>
    <oddFooter>&amp;C&amp;"Helvetica Neue,Regular"&amp;12&amp;P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showGridLines="0" workbookViewId="0">
      <selection activeCell="B6" sqref="B6"/>
    </sheetView>
  </sheetViews>
  <sheetFormatPr defaultColWidth="9" defaultRowHeight="14.25" customHeight="1" x14ac:dyDescent="0.1"/>
  <cols>
    <col min="1" max="1" width="40" style="19" customWidth="1"/>
    <col min="2" max="2" width="17.375" style="19" customWidth="1"/>
    <col min="3" max="3" width="20" style="19" customWidth="1"/>
    <col min="4" max="4" width="19.5" style="19" customWidth="1"/>
    <col min="5" max="5" width="18.5" style="19" customWidth="1"/>
    <col min="6" max="6" width="14" style="19" customWidth="1"/>
    <col min="7" max="7" width="17.375" style="39" customWidth="1"/>
    <col min="8" max="8" width="17" style="39" customWidth="1"/>
    <col min="9" max="9" width="15.625" style="39" customWidth="1"/>
    <col min="10" max="10" width="20.125" style="39" customWidth="1"/>
    <col min="11" max="11" width="9" style="19" customWidth="1"/>
    <col min="12" max="16384" width="9" style="19"/>
  </cols>
  <sheetData>
    <row r="1" spans="1:10" s="39" customFormat="1" ht="14.25" customHeight="1" x14ac:dyDescent="0.1">
      <c r="A1" s="96" t="s">
        <v>80</v>
      </c>
      <c r="B1" s="97"/>
      <c r="C1" s="97"/>
      <c r="D1" s="98"/>
      <c r="E1" s="98"/>
      <c r="F1" s="99"/>
      <c r="G1" s="98"/>
      <c r="H1" s="30"/>
      <c r="I1" s="30"/>
      <c r="J1" s="30"/>
    </row>
    <row r="2" spans="1:10" s="39" customFormat="1" ht="27.95" customHeight="1" x14ac:dyDescent="0.1">
      <c r="A2" s="146" t="s">
        <v>81</v>
      </c>
      <c r="B2" s="147"/>
      <c r="C2" s="147"/>
      <c r="D2" s="147"/>
      <c r="E2" s="147"/>
      <c r="F2" s="147"/>
      <c r="G2" s="147"/>
      <c r="H2" s="30"/>
      <c r="I2" s="30"/>
      <c r="J2" s="30"/>
    </row>
    <row r="3" spans="1:10" ht="14.25" customHeight="1" x14ac:dyDescent="0.1">
      <c r="A3" s="100"/>
      <c r="B3" s="20"/>
      <c r="C3" s="148">
        <v>44122</v>
      </c>
      <c r="D3" s="148"/>
      <c r="E3" s="21"/>
      <c r="F3" s="75"/>
      <c r="G3" s="64" t="s">
        <v>2</v>
      </c>
      <c r="H3" s="30"/>
      <c r="I3" s="30"/>
      <c r="J3" s="30"/>
    </row>
    <row r="4" spans="1:10" ht="24.95" customHeight="1" x14ac:dyDescent="0.1">
      <c r="A4" s="151" t="s">
        <v>82</v>
      </c>
      <c r="B4" s="153" t="s">
        <v>83</v>
      </c>
      <c r="C4" s="155" t="s">
        <v>4</v>
      </c>
      <c r="D4" s="155" t="s">
        <v>84</v>
      </c>
      <c r="E4" s="157" t="s">
        <v>85</v>
      </c>
      <c r="F4" s="149" t="s">
        <v>86</v>
      </c>
      <c r="G4" s="150"/>
      <c r="H4" s="30"/>
      <c r="I4" s="30"/>
      <c r="J4" s="30"/>
    </row>
    <row r="5" spans="1:10" ht="24.95" customHeight="1" x14ac:dyDescent="0.1">
      <c r="A5" s="152"/>
      <c r="B5" s="154"/>
      <c r="C5" s="156"/>
      <c r="D5" s="156"/>
      <c r="E5" s="158"/>
      <c r="F5" s="76" t="s">
        <v>87</v>
      </c>
      <c r="G5" s="76" t="s">
        <v>88</v>
      </c>
      <c r="H5" s="30"/>
      <c r="I5" s="30"/>
      <c r="J5" s="72"/>
    </row>
    <row r="6" spans="1:10" ht="24.95" customHeight="1" x14ac:dyDescent="0.1">
      <c r="A6" s="101" t="s">
        <v>15</v>
      </c>
      <c r="B6" s="17">
        <v>22796</v>
      </c>
      <c r="C6" s="23">
        <v>25723</v>
      </c>
      <c r="D6" s="24">
        <v>22520</v>
      </c>
      <c r="E6" s="71">
        <f t="shared" ref="E6:E16" si="0">D6/B6-1</f>
        <v>-1.2107387260922975E-2</v>
      </c>
      <c r="F6" s="77">
        <f t="shared" ref="F6:F16" si="1">D6-C6</f>
        <v>-3203</v>
      </c>
      <c r="G6" s="78">
        <f t="shared" ref="G6:G16" si="2">D6/C6</f>
        <v>0.87548108696497295</v>
      </c>
      <c r="H6" s="30"/>
      <c r="I6" s="30"/>
      <c r="J6" s="30"/>
    </row>
    <row r="7" spans="1:10" ht="24.95" customHeight="1" x14ac:dyDescent="0.1">
      <c r="A7" s="22" t="s">
        <v>18</v>
      </c>
      <c r="B7" s="17">
        <v>2445</v>
      </c>
      <c r="C7" s="23">
        <v>2754</v>
      </c>
      <c r="D7" s="24">
        <v>2445</v>
      </c>
      <c r="E7" s="71">
        <f t="shared" si="0"/>
        <v>0</v>
      </c>
      <c r="F7" s="77">
        <f t="shared" si="1"/>
        <v>-309</v>
      </c>
      <c r="G7" s="78">
        <f t="shared" si="2"/>
        <v>0.8877995642701525</v>
      </c>
      <c r="H7" s="30"/>
      <c r="I7" s="30"/>
      <c r="J7" s="30"/>
    </row>
    <row r="8" spans="1:10" ht="24.95" customHeight="1" x14ac:dyDescent="0.1">
      <c r="A8" s="22" t="s">
        <v>21</v>
      </c>
      <c r="B8" s="17">
        <v>12529</v>
      </c>
      <c r="C8" s="23">
        <v>11877</v>
      </c>
      <c r="D8" s="24">
        <v>12877</v>
      </c>
      <c r="E8" s="71">
        <f t="shared" si="0"/>
        <v>2.7775560699177859E-2</v>
      </c>
      <c r="F8" s="77">
        <f t="shared" si="1"/>
        <v>1000</v>
      </c>
      <c r="G8" s="78">
        <f t="shared" si="2"/>
        <v>1.0841963458785888</v>
      </c>
      <c r="H8" s="30"/>
      <c r="I8" s="30"/>
      <c r="J8" s="30"/>
    </row>
    <row r="9" spans="1:10" ht="24.95" customHeight="1" x14ac:dyDescent="0.1">
      <c r="A9" s="22" t="s">
        <v>89</v>
      </c>
      <c r="B9" s="25">
        <f>B6+B7+B8</f>
        <v>37770</v>
      </c>
      <c r="C9" s="25">
        <f>C6+C7+C8</f>
        <v>40354</v>
      </c>
      <c r="D9" s="25">
        <f>D6+D7+D8</f>
        <v>37842</v>
      </c>
      <c r="E9" s="73">
        <f t="shared" si="0"/>
        <v>1.9062748212868019E-3</v>
      </c>
      <c r="F9" s="79">
        <f t="shared" si="1"/>
        <v>-2512</v>
      </c>
      <c r="G9" s="78">
        <f t="shared" si="2"/>
        <v>0.93775090449521736</v>
      </c>
      <c r="H9" s="30"/>
      <c r="I9" s="30"/>
      <c r="J9" s="30"/>
    </row>
    <row r="10" spans="1:10" ht="24.95" customHeight="1" x14ac:dyDescent="0.1">
      <c r="A10" s="22" t="s">
        <v>90</v>
      </c>
      <c r="B10" s="26">
        <v>25681</v>
      </c>
      <c r="C10" s="26">
        <v>33355</v>
      </c>
      <c r="D10" s="25">
        <v>28710</v>
      </c>
      <c r="E10" s="73">
        <f t="shared" si="0"/>
        <v>0.11794712043923528</v>
      </c>
      <c r="F10" s="79">
        <f t="shared" si="1"/>
        <v>-4645</v>
      </c>
      <c r="G10" s="78">
        <f t="shared" si="2"/>
        <v>0.86074051866286916</v>
      </c>
      <c r="H10" s="30"/>
      <c r="I10" s="30"/>
      <c r="J10" s="30"/>
    </row>
    <row r="11" spans="1:10" ht="24.95" customHeight="1" x14ac:dyDescent="0.1">
      <c r="A11" s="22" t="s">
        <v>15</v>
      </c>
      <c r="B11" s="17">
        <v>46670</v>
      </c>
      <c r="C11" s="27">
        <v>56713</v>
      </c>
      <c r="D11" s="23">
        <v>47160</v>
      </c>
      <c r="E11" s="71">
        <f t="shared" si="0"/>
        <v>1.0499250053567666E-2</v>
      </c>
      <c r="F11" s="77">
        <f t="shared" si="1"/>
        <v>-9553</v>
      </c>
      <c r="G11" s="78">
        <f t="shared" si="2"/>
        <v>0.83155537531077528</v>
      </c>
      <c r="H11" s="30"/>
      <c r="I11" s="30"/>
      <c r="J11" s="30"/>
    </row>
    <row r="12" spans="1:10" ht="24.95" customHeight="1" x14ac:dyDescent="0.1">
      <c r="A12" s="22" t="s">
        <v>18</v>
      </c>
      <c r="B12" s="17">
        <v>4252</v>
      </c>
      <c r="C12" s="27">
        <v>5119</v>
      </c>
      <c r="D12" s="23">
        <v>4252</v>
      </c>
      <c r="E12" s="71">
        <f t="shared" si="0"/>
        <v>0</v>
      </c>
      <c r="F12" s="77">
        <f t="shared" si="1"/>
        <v>-867</v>
      </c>
      <c r="G12" s="78">
        <f t="shared" si="2"/>
        <v>0.83063098261379176</v>
      </c>
      <c r="H12" s="30"/>
      <c r="I12" s="30"/>
      <c r="J12" s="30"/>
    </row>
    <row r="13" spans="1:10" ht="24.95" customHeight="1" x14ac:dyDescent="0.1">
      <c r="A13" s="22" t="s">
        <v>21</v>
      </c>
      <c r="B13" s="17">
        <v>12529</v>
      </c>
      <c r="C13" s="27">
        <v>11877</v>
      </c>
      <c r="D13" s="23">
        <v>12877</v>
      </c>
      <c r="E13" s="71">
        <f t="shared" si="0"/>
        <v>2.7775560699177859E-2</v>
      </c>
      <c r="F13" s="77">
        <f t="shared" si="1"/>
        <v>1000</v>
      </c>
      <c r="G13" s="78">
        <f t="shared" si="2"/>
        <v>1.0841963458785888</v>
      </c>
      <c r="H13" s="30"/>
      <c r="I13" s="30"/>
      <c r="J13" s="30"/>
    </row>
    <row r="14" spans="1:10" ht="24.95" customHeight="1" x14ac:dyDescent="0.1">
      <c r="A14" s="22" t="s">
        <v>91</v>
      </c>
      <c r="B14" s="25">
        <f>SUM(B11:B13)</f>
        <v>63451</v>
      </c>
      <c r="C14" s="25">
        <f>SUM(C11:C13)</f>
        <v>73709</v>
      </c>
      <c r="D14" s="25">
        <f>SUM(D11:D13)</f>
        <v>64289</v>
      </c>
      <c r="E14" s="74">
        <f t="shared" si="0"/>
        <v>1.3207041654189844E-2</v>
      </c>
      <c r="F14" s="79">
        <f t="shared" si="1"/>
        <v>-9420</v>
      </c>
      <c r="G14" s="78">
        <f t="shared" si="2"/>
        <v>0.87220013838201571</v>
      </c>
      <c r="H14" s="30"/>
      <c r="I14" s="30"/>
      <c r="J14" s="30"/>
    </row>
    <row r="15" spans="1:10" ht="30.75" customHeight="1" x14ac:dyDescent="0.1">
      <c r="A15" s="22" t="s">
        <v>92</v>
      </c>
      <c r="B15" s="25">
        <v>49163</v>
      </c>
      <c r="C15" s="25">
        <v>59332</v>
      </c>
      <c r="D15" s="25">
        <f>D14-D16</f>
        <v>50289</v>
      </c>
      <c r="E15" s="73">
        <f t="shared" si="0"/>
        <v>2.290340296564497E-2</v>
      </c>
      <c r="F15" s="79">
        <f t="shared" si="1"/>
        <v>-9043</v>
      </c>
      <c r="G15" s="78">
        <f t="shared" si="2"/>
        <v>0.84758646261713744</v>
      </c>
      <c r="H15" s="30"/>
      <c r="I15" s="30"/>
      <c r="J15" s="30"/>
    </row>
    <row r="16" spans="1:10" ht="27.75" customHeight="1" x14ac:dyDescent="0.1">
      <c r="A16" s="22" t="s">
        <v>93</v>
      </c>
      <c r="B16" s="25">
        <v>14288</v>
      </c>
      <c r="C16" s="25">
        <v>14377</v>
      </c>
      <c r="D16" s="25">
        <v>14000</v>
      </c>
      <c r="E16" s="73">
        <f t="shared" si="0"/>
        <v>-2.015677491601342E-2</v>
      </c>
      <c r="F16" s="79">
        <f t="shared" si="1"/>
        <v>-377</v>
      </c>
      <c r="G16" s="78">
        <f t="shared" si="2"/>
        <v>0.97377756138276417</v>
      </c>
      <c r="H16" s="30"/>
      <c r="I16" s="30"/>
      <c r="J16" s="30"/>
    </row>
    <row r="17" spans="1:10" ht="32.25" customHeight="1" x14ac:dyDescent="0.1">
      <c r="A17" s="83" t="s">
        <v>94</v>
      </c>
      <c r="B17" s="84">
        <f>B16/B14</f>
        <v>0.22518163622322737</v>
      </c>
      <c r="C17" s="84">
        <f>C16/C14</f>
        <v>0.19505080790676851</v>
      </c>
      <c r="D17" s="84">
        <f>D16/D14</f>
        <v>0.21776664748246199</v>
      </c>
      <c r="E17" s="85"/>
      <c r="F17" s="92"/>
      <c r="G17" s="86"/>
      <c r="H17" s="30"/>
      <c r="I17" s="30"/>
      <c r="J17" s="30"/>
    </row>
    <row r="18" spans="1:10" s="39" customFormat="1" ht="33" customHeight="1" x14ac:dyDescent="0.1">
      <c r="A18" s="93" t="s">
        <v>95</v>
      </c>
      <c r="B18" s="94">
        <f>B16/B9</f>
        <v>0.37828964786867886</v>
      </c>
      <c r="C18" s="94">
        <f>C16/C9</f>
        <v>0.35627199286316102</v>
      </c>
      <c r="D18" s="95">
        <f>D16/D9</f>
        <v>0.3699593044765076</v>
      </c>
      <c r="E18" s="80"/>
      <c r="F18" s="82"/>
      <c r="G18" s="81"/>
      <c r="H18" s="30"/>
      <c r="I18" s="30"/>
      <c r="J18" s="30"/>
    </row>
    <row r="19" spans="1:10" s="39" customFormat="1" ht="18.75" customHeight="1" x14ac:dyDescent="0.1">
      <c r="A19" s="87"/>
      <c r="B19" s="30"/>
      <c r="C19" s="88"/>
      <c r="D19" s="87"/>
      <c r="E19" s="87"/>
      <c r="F19" s="89"/>
      <c r="G19" s="90"/>
      <c r="H19" s="30"/>
      <c r="I19" s="30"/>
      <c r="J19" s="30"/>
    </row>
    <row r="20" spans="1:10" s="39" customFormat="1" ht="18.75" customHeight="1" x14ac:dyDescent="0.1">
      <c r="A20" s="87"/>
      <c r="B20" s="30"/>
      <c r="C20" s="88"/>
      <c r="D20" s="87"/>
      <c r="E20" s="87"/>
      <c r="F20" s="89"/>
      <c r="G20" s="90"/>
      <c r="H20" s="30"/>
      <c r="I20" s="30"/>
      <c r="J20" s="30"/>
    </row>
    <row r="21" spans="1:10" s="39" customFormat="1" ht="18.75" customHeight="1" x14ac:dyDescent="0.1">
      <c r="A21" s="87"/>
      <c r="B21" s="30"/>
      <c r="C21" s="88"/>
      <c r="D21" s="87"/>
      <c r="E21" s="87"/>
      <c r="F21" s="89"/>
      <c r="G21" s="90"/>
      <c r="H21" s="30"/>
      <c r="I21" s="30"/>
      <c r="J21" s="30"/>
    </row>
    <row r="22" spans="1:10" s="39" customFormat="1" ht="18.75" customHeight="1" x14ac:dyDescent="0.1">
      <c r="A22" s="87"/>
      <c r="B22" s="30"/>
      <c r="C22" s="88"/>
      <c r="D22" s="87"/>
      <c r="E22" s="87"/>
      <c r="F22" s="89"/>
      <c r="G22" s="90"/>
      <c r="H22" s="30"/>
      <c r="I22" s="30"/>
      <c r="J22" s="30"/>
    </row>
    <row r="23" spans="1:10" s="39" customFormat="1" ht="18.75" customHeight="1" x14ac:dyDescent="0.1">
      <c r="A23" s="87"/>
      <c r="B23" s="30"/>
      <c r="C23" s="88"/>
      <c r="D23" s="87"/>
      <c r="E23" s="87"/>
      <c r="F23" s="89"/>
      <c r="G23" s="90"/>
      <c r="H23" s="30"/>
      <c r="I23" s="30"/>
      <c r="J23" s="30"/>
    </row>
    <row r="24" spans="1:10" s="39" customFormat="1" ht="14.25" customHeight="1" x14ac:dyDescent="0.1">
      <c r="A24" s="87"/>
      <c r="B24" s="30"/>
      <c r="C24" s="88"/>
      <c r="D24" s="87"/>
      <c r="E24" s="87"/>
      <c r="F24" s="87"/>
      <c r="G24" s="90"/>
      <c r="H24" s="30"/>
      <c r="I24" s="30"/>
      <c r="J24" s="30"/>
    </row>
    <row r="25" spans="1:10" s="39" customFormat="1" ht="18.75" customHeight="1" x14ac:dyDescent="0.1">
      <c r="A25" s="87"/>
      <c r="B25" s="30"/>
      <c r="C25" s="88"/>
      <c r="D25" s="87"/>
      <c r="E25" s="87"/>
      <c r="F25" s="89"/>
      <c r="G25" s="90"/>
      <c r="H25" s="30"/>
      <c r="I25" s="30"/>
      <c r="J25" s="30"/>
    </row>
    <row r="26" spans="1:10" s="39" customFormat="1" ht="18.75" customHeight="1" x14ac:dyDescent="0.1">
      <c r="A26" s="87"/>
      <c r="B26" s="30"/>
      <c r="C26" s="88"/>
      <c r="D26" s="87"/>
      <c r="E26" s="87"/>
      <c r="F26" s="89"/>
      <c r="G26" s="90"/>
      <c r="H26" s="30"/>
      <c r="I26" s="30"/>
      <c r="J26" s="30"/>
    </row>
    <row r="27" spans="1:10" s="39" customFormat="1" ht="18.75" customHeight="1" x14ac:dyDescent="0.1">
      <c r="A27" s="87"/>
      <c r="B27" s="30"/>
      <c r="C27" s="88"/>
      <c r="D27" s="87"/>
      <c r="E27" s="87"/>
      <c r="F27" s="89"/>
      <c r="G27" s="90"/>
      <c r="H27" s="30"/>
      <c r="I27" s="30"/>
      <c r="J27" s="30"/>
    </row>
    <row r="28" spans="1:10" s="39" customFormat="1" ht="18.75" customHeight="1" x14ac:dyDescent="0.1">
      <c r="A28" s="30"/>
      <c r="B28" s="30"/>
      <c r="C28" s="30"/>
      <c r="D28" s="30"/>
      <c r="E28" s="30"/>
      <c r="F28" s="91"/>
      <c r="G28" s="30"/>
      <c r="H28" s="30"/>
      <c r="I28" s="30"/>
      <c r="J28" s="30"/>
    </row>
    <row r="29" spans="1:10" s="39" customFormat="1" ht="14.25" customHeight="1" x14ac:dyDescent="0.1"/>
    <row r="30" spans="1:10" s="39" customFormat="1" ht="14.25" customHeight="1" x14ac:dyDescent="0.1"/>
  </sheetData>
  <mergeCells count="8">
    <mergeCell ref="A2:G2"/>
    <mergeCell ref="C3:D3"/>
    <mergeCell ref="F4:G4"/>
    <mergeCell ref="A4:A5"/>
    <mergeCell ref="B4:B5"/>
    <mergeCell ref="C4:C5"/>
    <mergeCell ref="D4:D5"/>
    <mergeCell ref="E4:E5"/>
  </mergeCells>
  <phoneticPr fontId="15" type="noConversion"/>
  <conditionalFormatting sqref="D6:D8 G17:G27 C19:C27">
    <cfRule type="cellIs" dxfId="3" priority="1" stopIfTrue="1" operator="lessThan">
      <formula>0</formula>
    </cfRule>
  </conditionalFormatting>
  <pageMargins left="2.11" right="0.2" top="1.1791700000000001" bottom="0.2" header="0.64" footer="0.50972200000000001"/>
  <pageSetup paperSize="8" orientation="landscape" r:id="rId1"/>
  <headerFooter>
    <oddFooter>&amp;C&amp;"Helvetica Neue,Regular"&amp;12&amp;P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2"/>
  <sheetViews>
    <sheetView showGridLines="0" workbookViewId="0">
      <selection activeCell="F55" sqref="F55"/>
    </sheetView>
  </sheetViews>
  <sheetFormatPr defaultColWidth="9" defaultRowHeight="14.25" customHeight="1" x14ac:dyDescent="0.1"/>
  <cols>
    <col min="1" max="1" width="57.875" style="63" customWidth="1"/>
    <col min="2" max="2" width="17.375" style="31" customWidth="1"/>
    <col min="3" max="3" width="14.375" style="31" customWidth="1"/>
    <col min="4" max="4" width="16" style="31" customWidth="1"/>
    <col min="5" max="5" width="14.875" style="31" customWidth="1"/>
    <col min="6" max="6" width="54.125" style="31" customWidth="1"/>
    <col min="7" max="7" width="9" style="31" customWidth="1"/>
    <col min="8" max="16384" width="9" style="31"/>
  </cols>
  <sheetData>
    <row r="1" spans="1:6" s="39" customFormat="1" ht="19.5" customHeight="1" x14ac:dyDescent="0.1">
      <c r="A1" s="64" t="s">
        <v>96</v>
      </c>
      <c r="B1" s="30"/>
      <c r="C1" s="30"/>
      <c r="D1" s="30"/>
      <c r="E1" s="30"/>
      <c r="F1" s="30"/>
    </row>
    <row r="2" spans="1:6" s="39" customFormat="1" ht="24.75" customHeight="1" x14ac:dyDescent="0.15">
      <c r="A2" s="159" t="s">
        <v>97</v>
      </c>
      <c r="B2" s="160"/>
      <c r="C2" s="160"/>
      <c r="D2" s="160"/>
      <c r="E2" s="160"/>
      <c r="F2" s="160"/>
    </row>
    <row r="3" spans="1:6" s="39" customFormat="1" ht="20.25" customHeight="1" x14ac:dyDescent="0.15">
      <c r="A3" s="161" t="s">
        <v>98</v>
      </c>
      <c r="B3" s="162"/>
      <c r="C3" s="162"/>
      <c r="D3" s="162"/>
      <c r="E3" s="162"/>
      <c r="F3" s="162"/>
    </row>
    <row r="4" spans="1:6" s="39" customFormat="1" ht="21" customHeight="1" x14ac:dyDescent="0.1">
      <c r="A4" s="58"/>
      <c r="B4" s="163">
        <v>44124</v>
      </c>
      <c r="C4" s="163"/>
      <c r="D4" s="163"/>
      <c r="E4" s="163"/>
      <c r="F4" s="40" t="s">
        <v>2</v>
      </c>
    </row>
    <row r="5" spans="1:6" s="53" customFormat="1" ht="30" customHeight="1" x14ac:dyDescent="0.15">
      <c r="A5" s="51" t="s">
        <v>99</v>
      </c>
      <c r="B5" s="52" t="s">
        <v>4</v>
      </c>
      <c r="C5" s="52" t="s">
        <v>100</v>
      </c>
      <c r="D5" s="52" t="s">
        <v>101</v>
      </c>
      <c r="E5" s="52" t="s">
        <v>102</v>
      </c>
      <c r="F5" s="51" t="s">
        <v>103</v>
      </c>
    </row>
    <row r="6" spans="1:6" ht="23.1" customHeight="1" x14ac:dyDescent="0.1">
      <c r="A6" s="60" t="s">
        <v>104</v>
      </c>
      <c r="B6" s="48">
        <v>62</v>
      </c>
      <c r="C6" s="48">
        <v>0</v>
      </c>
      <c r="D6" s="48">
        <f t="shared" ref="D6:D33" si="0">C6-B6</f>
        <v>-62</v>
      </c>
      <c r="E6" s="49">
        <f t="shared" ref="E6:E14" si="1">D6</f>
        <v>-62</v>
      </c>
      <c r="F6" s="50" t="s">
        <v>105</v>
      </c>
    </row>
    <row r="7" spans="1:6" ht="23.1" customHeight="1" x14ac:dyDescent="0.1">
      <c r="A7" s="61" t="s">
        <v>106</v>
      </c>
      <c r="B7" s="32">
        <v>42</v>
      </c>
      <c r="C7" s="32">
        <v>0</v>
      </c>
      <c r="D7" s="32">
        <f t="shared" si="0"/>
        <v>-42</v>
      </c>
      <c r="E7" s="33">
        <f t="shared" si="1"/>
        <v>-42</v>
      </c>
      <c r="F7" s="9" t="s">
        <v>105</v>
      </c>
    </row>
    <row r="8" spans="1:6" ht="23.1" customHeight="1" x14ac:dyDescent="0.1">
      <c r="A8" s="61" t="s">
        <v>107</v>
      </c>
      <c r="B8" s="32">
        <v>5</v>
      </c>
      <c r="C8" s="32">
        <v>0</v>
      </c>
      <c r="D8" s="32">
        <f t="shared" si="0"/>
        <v>-5</v>
      </c>
      <c r="E8" s="33">
        <f t="shared" si="1"/>
        <v>-5</v>
      </c>
      <c r="F8" s="9" t="s">
        <v>105</v>
      </c>
    </row>
    <row r="9" spans="1:6" ht="23.1" customHeight="1" x14ac:dyDescent="0.1">
      <c r="A9" s="61" t="s">
        <v>108</v>
      </c>
      <c r="B9" s="32">
        <v>16.2</v>
      </c>
      <c r="C9" s="32">
        <v>0</v>
      </c>
      <c r="D9" s="32">
        <f t="shared" si="0"/>
        <v>-16.2</v>
      </c>
      <c r="E9" s="33">
        <f t="shared" si="1"/>
        <v>-16.2</v>
      </c>
      <c r="F9" s="9" t="s">
        <v>105</v>
      </c>
    </row>
    <row r="10" spans="1:6" ht="23.1" customHeight="1" x14ac:dyDescent="0.1">
      <c r="A10" s="61" t="s">
        <v>109</v>
      </c>
      <c r="B10" s="34">
        <v>240</v>
      </c>
      <c r="C10" s="35">
        <v>336.3</v>
      </c>
      <c r="D10" s="35">
        <f t="shared" si="0"/>
        <v>96.300000000000011</v>
      </c>
      <c r="E10" s="36">
        <f t="shared" si="1"/>
        <v>96.300000000000011</v>
      </c>
      <c r="F10" s="9" t="s">
        <v>110</v>
      </c>
    </row>
    <row r="11" spans="1:6" ht="23.1" customHeight="1" x14ac:dyDescent="0.1">
      <c r="A11" s="61" t="s">
        <v>111</v>
      </c>
      <c r="B11" s="32">
        <v>70</v>
      </c>
      <c r="C11" s="32">
        <v>25</v>
      </c>
      <c r="D11" s="32">
        <f t="shared" si="0"/>
        <v>-45</v>
      </c>
      <c r="E11" s="33">
        <f t="shared" si="1"/>
        <v>-45</v>
      </c>
      <c r="F11" s="9" t="s">
        <v>112</v>
      </c>
    </row>
    <row r="12" spans="1:6" ht="23.1" customHeight="1" x14ac:dyDescent="0.1">
      <c r="A12" s="61" t="s">
        <v>113</v>
      </c>
      <c r="B12" s="32">
        <v>50</v>
      </c>
      <c r="C12" s="32">
        <v>0</v>
      </c>
      <c r="D12" s="32">
        <f t="shared" si="0"/>
        <v>-50</v>
      </c>
      <c r="E12" s="33">
        <f t="shared" si="1"/>
        <v>-50</v>
      </c>
      <c r="F12" s="9" t="s">
        <v>105</v>
      </c>
    </row>
    <row r="13" spans="1:6" ht="23.1" customHeight="1" x14ac:dyDescent="0.1">
      <c r="A13" s="61" t="s">
        <v>114</v>
      </c>
      <c r="B13" s="32">
        <v>100</v>
      </c>
      <c r="C13" s="32">
        <v>133.6</v>
      </c>
      <c r="D13" s="32">
        <f t="shared" si="0"/>
        <v>33.599999999999994</v>
      </c>
      <c r="E13" s="33">
        <f t="shared" si="1"/>
        <v>33.599999999999994</v>
      </c>
      <c r="F13" s="9" t="s">
        <v>110</v>
      </c>
    </row>
    <row r="14" spans="1:6" ht="23.1" customHeight="1" x14ac:dyDescent="0.1">
      <c r="A14" s="61" t="s">
        <v>115</v>
      </c>
      <c r="B14" s="32">
        <v>10.1</v>
      </c>
      <c r="C14" s="32">
        <v>0</v>
      </c>
      <c r="D14" s="32">
        <f t="shared" si="0"/>
        <v>-10.1</v>
      </c>
      <c r="E14" s="33">
        <f t="shared" si="1"/>
        <v>-10.1</v>
      </c>
      <c r="F14" s="9" t="s">
        <v>105</v>
      </c>
    </row>
    <row r="15" spans="1:6" ht="27.95" customHeight="1" x14ac:dyDescent="0.1">
      <c r="A15" s="61" t="s">
        <v>116</v>
      </c>
      <c r="B15" s="32">
        <v>340</v>
      </c>
      <c r="C15" s="32">
        <v>182</v>
      </c>
      <c r="D15" s="32">
        <f t="shared" si="0"/>
        <v>-158</v>
      </c>
      <c r="E15" s="33">
        <v>-68</v>
      </c>
      <c r="F15" s="18" t="s">
        <v>117</v>
      </c>
    </row>
    <row r="16" spans="1:6" ht="23.1" customHeight="1" x14ac:dyDescent="0.1">
      <c r="A16" s="61" t="s">
        <v>118</v>
      </c>
      <c r="B16" s="32">
        <v>10</v>
      </c>
      <c r="C16" s="32">
        <v>0</v>
      </c>
      <c r="D16" s="32">
        <f t="shared" si="0"/>
        <v>-10</v>
      </c>
      <c r="E16" s="33">
        <f t="shared" ref="E16:E33" si="2">D16</f>
        <v>-10</v>
      </c>
      <c r="F16" s="9" t="s">
        <v>105</v>
      </c>
    </row>
    <row r="17" spans="1:6" ht="23.1" customHeight="1" x14ac:dyDescent="0.1">
      <c r="A17" s="61" t="s">
        <v>119</v>
      </c>
      <c r="B17" s="32">
        <v>40</v>
      </c>
      <c r="C17" s="32">
        <v>15.5</v>
      </c>
      <c r="D17" s="32">
        <f t="shared" si="0"/>
        <v>-24.5</v>
      </c>
      <c r="E17" s="33">
        <f t="shared" si="2"/>
        <v>-24.5</v>
      </c>
      <c r="F17" s="9" t="s">
        <v>120</v>
      </c>
    </row>
    <row r="18" spans="1:6" ht="23.1" customHeight="1" x14ac:dyDescent="0.1">
      <c r="A18" s="61" t="s">
        <v>121</v>
      </c>
      <c r="B18" s="32">
        <v>5</v>
      </c>
      <c r="C18" s="32">
        <v>0</v>
      </c>
      <c r="D18" s="32">
        <f t="shared" si="0"/>
        <v>-5</v>
      </c>
      <c r="E18" s="33">
        <f t="shared" si="2"/>
        <v>-5</v>
      </c>
      <c r="F18" s="9" t="s">
        <v>105</v>
      </c>
    </row>
    <row r="19" spans="1:6" ht="23.1" customHeight="1" x14ac:dyDescent="0.1">
      <c r="A19" s="61" t="s">
        <v>122</v>
      </c>
      <c r="B19" s="32">
        <v>5</v>
      </c>
      <c r="C19" s="32">
        <v>0</v>
      </c>
      <c r="D19" s="32">
        <f t="shared" si="0"/>
        <v>-5</v>
      </c>
      <c r="E19" s="33">
        <f t="shared" si="2"/>
        <v>-5</v>
      </c>
      <c r="F19" s="9" t="s">
        <v>105</v>
      </c>
    </row>
    <row r="20" spans="1:6" ht="23.1" customHeight="1" x14ac:dyDescent="0.1">
      <c r="A20" s="61" t="s">
        <v>123</v>
      </c>
      <c r="B20" s="32">
        <v>20</v>
      </c>
      <c r="C20" s="32">
        <v>0</v>
      </c>
      <c r="D20" s="32">
        <f t="shared" si="0"/>
        <v>-20</v>
      </c>
      <c r="E20" s="33">
        <f t="shared" si="2"/>
        <v>-20</v>
      </c>
      <c r="F20" s="9" t="s">
        <v>105</v>
      </c>
    </row>
    <row r="21" spans="1:6" ht="23.1" customHeight="1" x14ac:dyDescent="0.1">
      <c r="A21" s="61" t="s">
        <v>124</v>
      </c>
      <c r="B21" s="32">
        <v>10</v>
      </c>
      <c r="C21" s="32">
        <v>0</v>
      </c>
      <c r="D21" s="32">
        <f t="shared" si="0"/>
        <v>-10</v>
      </c>
      <c r="E21" s="33">
        <f t="shared" si="2"/>
        <v>-10</v>
      </c>
      <c r="F21" s="9" t="s">
        <v>105</v>
      </c>
    </row>
    <row r="22" spans="1:6" ht="23.1" customHeight="1" x14ac:dyDescent="0.1">
      <c r="A22" s="61" t="s">
        <v>125</v>
      </c>
      <c r="B22" s="32">
        <v>50</v>
      </c>
      <c r="C22" s="32">
        <v>128</v>
      </c>
      <c r="D22" s="32">
        <f t="shared" si="0"/>
        <v>78</v>
      </c>
      <c r="E22" s="33">
        <f t="shared" si="2"/>
        <v>78</v>
      </c>
      <c r="F22" s="9" t="s">
        <v>126</v>
      </c>
    </row>
    <row r="23" spans="1:6" ht="23.1" customHeight="1" x14ac:dyDescent="0.1">
      <c r="A23" s="61" t="s">
        <v>127</v>
      </c>
      <c r="B23" s="32">
        <v>531.20000000000005</v>
      </c>
      <c r="C23" s="32">
        <v>666.4</v>
      </c>
      <c r="D23" s="32">
        <f t="shared" si="0"/>
        <v>135.19999999999993</v>
      </c>
      <c r="E23" s="33">
        <f t="shared" si="2"/>
        <v>135.19999999999993</v>
      </c>
      <c r="F23" s="9" t="s">
        <v>128</v>
      </c>
    </row>
    <row r="24" spans="1:6" ht="23.1" customHeight="1" x14ac:dyDescent="0.1">
      <c r="A24" s="61" t="s">
        <v>129</v>
      </c>
      <c r="B24" s="32">
        <v>200</v>
      </c>
      <c r="C24" s="32">
        <v>283.5</v>
      </c>
      <c r="D24" s="32">
        <f t="shared" si="0"/>
        <v>83.5</v>
      </c>
      <c r="E24" s="33">
        <f t="shared" si="2"/>
        <v>83.5</v>
      </c>
      <c r="F24" s="9" t="s">
        <v>126</v>
      </c>
    </row>
    <row r="25" spans="1:6" ht="23.1" customHeight="1" x14ac:dyDescent="0.1">
      <c r="A25" s="61" t="s">
        <v>130</v>
      </c>
      <c r="B25" s="32">
        <v>15</v>
      </c>
      <c r="C25" s="32">
        <v>0</v>
      </c>
      <c r="D25" s="32">
        <f t="shared" si="0"/>
        <v>-15</v>
      </c>
      <c r="E25" s="33">
        <f t="shared" si="2"/>
        <v>-15</v>
      </c>
      <c r="F25" s="9" t="s">
        <v>105</v>
      </c>
    </row>
    <row r="26" spans="1:6" ht="23.1" customHeight="1" x14ac:dyDescent="0.1">
      <c r="A26" s="61" t="s">
        <v>131</v>
      </c>
      <c r="B26" s="32">
        <v>30</v>
      </c>
      <c r="C26" s="32">
        <v>0</v>
      </c>
      <c r="D26" s="32">
        <f t="shared" si="0"/>
        <v>-30</v>
      </c>
      <c r="E26" s="33">
        <f t="shared" si="2"/>
        <v>-30</v>
      </c>
      <c r="F26" s="9" t="s">
        <v>105</v>
      </c>
    </row>
    <row r="27" spans="1:6" ht="23.1" customHeight="1" x14ac:dyDescent="0.1">
      <c r="A27" s="61" t="s">
        <v>132</v>
      </c>
      <c r="B27" s="32">
        <v>200</v>
      </c>
      <c r="C27" s="32">
        <v>100</v>
      </c>
      <c r="D27" s="32">
        <f t="shared" si="0"/>
        <v>-100</v>
      </c>
      <c r="E27" s="33">
        <f t="shared" si="2"/>
        <v>-100</v>
      </c>
      <c r="F27" s="9" t="s">
        <v>133</v>
      </c>
    </row>
    <row r="28" spans="1:6" ht="23.1" customHeight="1" x14ac:dyDescent="0.1">
      <c r="A28" s="61" t="s">
        <v>134</v>
      </c>
      <c r="B28" s="32">
        <v>39</v>
      </c>
      <c r="C28" s="32">
        <v>0</v>
      </c>
      <c r="D28" s="32">
        <f t="shared" si="0"/>
        <v>-39</v>
      </c>
      <c r="E28" s="33">
        <f t="shared" si="2"/>
        <v>-39</v>
      </c>
      <c r="F28" s="9" t="s">
        <v>105</v>
      </c>
    </row>
    <row r="29" spans="1:6" ht="23.1" customHeight="1" x14ac:dyDescent="0.1">
      <c r="A29" s="61" t="s">
        <v>135</v>
      </c>
      <c r="B29" s="32">
        <v>16</v>
      </c>
      <c r="C29" s="32">
        <v>0</v>
      </c>
      <c r="D29" s="32">
        <f t="shared" si="0"/>
        <v>-16</v>
      </c>
      <c r="E29" s="33">
        <f t="shared" si="2"/>
        <v>-16</v>
      </c>
      <c r="F29" s="9" t="s">
        <v>105</v>
      </c>
    </row>
    <row r="30" spans="1:6" ht="23.1" customHeight="1" x14ac:dyDescent="0.1">
      <c r="A30" s="61" t="s">
        <v>136</v>
      </c>
      <c r="B30" s="32">
        <v>1.8</v>
      </c>
      <c r="C30" s="32">
        <v>0</v>
      </c>
      <c r="D30" s="32">
        <f t="shared" si="0"/>
        <v>-1.8</v>
      </c>
      <c r="E30" s="33">
        <f t="shared" si="2"/>
        <v>-1.8</v>
      </c>
      <c r="F30" s="9" t="s">
        <v>105</v>
      </c>
    </row>
    <row r="31" spans="1:6" ht="23.1" customHeight="1" x14ac:dyDescent="0.1">
      <c r="A31" s="61" t="s">
        <v>137</v>
      </c>
      <c r="B31" s="32">
        <v>3.6</v>
      </c>
      <c r="C31" s="32">
        <v>0</v>
      </c>
      <c r="D31" s="32">
        <f t="shared" si="0"/>
        <v>-3.6</v>
      </c>
      <c r="E31" s="33">
        <f t="shared" si="2"/>
        <v>-3.6</v>
      </c>
      <c r="F31" s="9" t="s">
        <v>105</v>
      </c>
    </row>
    <row r="32" spans="1:6" ht="23.1" customHeight="1" x14ac:dyDescent="0.1">
      <c r="A32" s="61" t="s">
        <v>138</v>
      </c>
      <c r="B32" s="32">
        <v>100</v>
      </c>
      <c r="C32" s="32">
        <v>0</v>
      </c>
      <c r="D32" s="32">
        <f t="shared" si="0"/>
        <v>-100</v>
      </c>
      <c r="E32" s="33">
        <f t="shared" si="2"/>
        <v>-100</v>
      </c>
      <c r="F32" s="9" t="s">
        <v>105</v>
      </c>
    </row>
    <row r="33" spans="1:6" ht="23.1" customHeight="1" x14ac:dyDescent="0.1">
      <c r="A33" s="61" t="s">
        <v>139</v>
      </c>
      <c r="B33" s="32">
        <v>100</v>
      </c>
      <c r="C33" s="32">
        <v>50</v>
      </c>
      <c r="D33" s="32">
        <f t="shared" si="0"/>
        <v>-50</v>
      </c>
      <c r="E33" s="33">
        <f t="shared" si="2"/>
        <v>-50</v>
      </c>
      <c r="F33" s="9" t="s">
        <v>140</v>
      </c>
    </row>
    <row r="34" spans="1:6" ht="23.1" customHeight="1" x14ac:dyDescent="0.1">
      <c r="A34" s="61" t="s">
        <v>141</v>
      </c>
      <c r="B34" s="32">
        <v>100</v>
      </c>
      <c r="C34" s="32">
        <v>76.5</v>
      </c>
      <c r="D34" s="32">
        <v>-23.5</v>
      </c>
      <c r="E34" s="33">
        <v>-13.5</v>
      </c>
      <c r="F34" s="9" t="s">
        <v>142</v>
      </c>
    </row>
    <row r="35" spans="1:6" ht="23.1" customHeight="1" x14ac:dyDescent="0.1">
      <c r="A35" s="61" t="s">
        <v>143</v>
      </c>
      <c r="B35" s="32">
        <v>10</v>
      </c>
      <c r="C35" s="32">
        <v>0</v>
      </c>
      <c r="D35" s="32">
        <f t="shared" ref="D35:D51" si="3">C35-B35</f>
        <v>-10</v>
      </c>
      <c r="E35" s="33">
        <f t="shared" ref="E35:E51" si="4">D35</f>
        <v>-10</v>
      </c>
      <c r="F35" s="9" t="s">
        <v>105</v>
      </c>
    </row>
    <row r="36" spans="1:6" ht="23.1" customHeight="1" x14ac:dyDescent="0.1">
      <c r="A36" s="61" t="s">
        <v>144</v>
      </c>
      <c r="B36" s="33">
        <v>8.1</v>
      </c>
      <c r="C36" s="32">
        <v>0</v>
      </c>
      <c r="D36" s="32">
        <f t="shared" si="3"/>
        <v>-8.1</v>
      </c>
      <c r="E36" s="33">
        <f t="shared" si="4"/>
        <v>-8.1</v>
      </c>
      <c r="F36" s="9" t="s">
        <v>105</v>
      </c>
    </row>
    <row r="37" spans="1:6" ht="23.1" customHeight="1" x14ac:dyDescent="0.1">
      <c r="A37" s="61" t="s">
        <v>145</v>
      </c>
      <c r="B37" s="34">
        <v>50</v>
      </c>
      <c r="C37" s="35">
        <v>0</v>
      </c>
      <c r="D37" s="35">
        <f t="shared" si="3"/>
        <v>-50</v>
      </c>
      <c r="E37" s="36">
        <f t="shared" si="4"/>
        <v>-50</v>
      </c>
      <c r="F37" s="9" t="s">
        <v>105</v>
      </c>
    </row>
    <row r="38" spans="1:6" ht="23.1" customHeight="1" x14ac:dyDescent="0.1">
      <c r="A38" s="61" t="s">
        <v>146</v>
      </c>
      <c r="B38" s="34">
        <v>66.819999999999993</v>
      </c>
      <c r="C38" s="35">
        <v>0</v>
      </c>
      <c r="D38" s="35">
        <f t="shared" si="3"/>
        <v>-66.819999999999993</v>
      </c>
      <c r="E38" s="36">
        <f t="shared" si="4"/>
        <v>-66.819999999999993</v>
      </c>
      <c r="F38" s="9" t="s">
        <v>147</v>
      </c>
    </row>
    <row r="39" spans="1:6" ht="23.1" customHeight="1" x14ac:dyDescent="0.1">
      <c r="A39" s="61" t="s">
        <v>148</v>
      </c>
      <c r="B39" s="34">
        <v>20</v>
      </c>
      <c r="C39" s="35">
        <v>0</v>
      </c>
      <c r="D39" s="35">
        <f t="shared" si="3"/>
        <v>-20</v>
      </c>
      <c r="E39" s="36">
        <f t="shared" si="4"/>
        <v>-20</v>
      </c>
      <c r="F39" s="9" t="s">
        <v>105</v>
      </c>
    </row>
    <row r="40" spans="1:6" ht="23.1" customHeight="1" x14ac:dyDescent="0.1">
      <c r="A40" s="61" t="s">
        <v>149</v>
      </c>
      <c r="B40" s="34">
        <v>100</v>
      </c>
      <c r="C40" s="35">
        <v>0</v>
      </c>
      <c r="D40" s="35">
        <f t="shared" si="3"/>
        <v>-100</v>
      </c>
      <c r="E40" s="36">
        <f t="shared" si="4"/>
        <v>-100</v>
      </c>
      <c r="F40" s="9" t="s">
        <v>105</v>
      </c>
    </row>
    <row r="41" spans="1:6" ht="23.1" customHeight="1" x14ac:dyDescent="0.1">
      <c r="A41" s="61" t="s">
        <v>150</v>
      </c>
      <c r="B41" s="34">
        <v>1000</v>
      </c>
      <c r="C41" s="35">
        <v>2484</v>
      </c>
      <c r="D41" s="35">
        <f t="shared" si="3"/>
        <v>1484</v>
      </c>
      <c r="E41" s="36">
        <f t="shared" si="4"/>
        <v>1484</v>
      </c>
      <c r="F41" s="9" t="s">
        <v>151</v>
      </c>
    </row>
    <row r="42" spans="1:6" ht="23.1" customHeight="1" x14ac:dyDescent="0.1">
      <c r="A42" s="61" t="s">
        <v>152</v>
      </c>
      <c r="B42" s="34">
        <v>400</v>
      </c>
      <c r="C42" s="35">
        <v>0</v>
      </c>
      <c r="D42" s="35">
        <f t="shared" si="3"/>
        <v>-400</v>
      </c>
      <c r="E42" s="36">
        <f t="shared" si="4"/>
        <v>-400</v>
      </c>
      <c r="F42" s="9" t="s">
        <v>153</v>
      </c>
    </row>
    <row r="43" spans="1:6" ht="23.1" customHeight="1" x14ac:dyDescent="0.1">
      <c r="A43" s="61" t="s">
        <v>154</v>
      </c>
      <c r="B43" s="34">
        <v>30</v>
      </c>
      <c r="C43" s="35">
        <v>18</v>
      </c>
      <c r="D43" s="35">
        <f t="shared" si="3"/>
        <v>-12</v>
      </c>
      <c r="E43" s="36">
        <f t="shared" si="4"/>
        <v>-12</v>
      </c>
      <c r="F43" s="9" t="s">
        <v>155</v>
      </c>
    </row>
    <row r="44" spans="1:6" ht="23.1" customHeight="1" x14ac:dyDescent="0.1">
      <c r="A44" s="61" t="s">
        <v>156</v>
      </c>
      <c r="B44" s="34">
        <v>3.6</v>
      </c>
      <c r="C44" s="35">
        <v>0</v>
      </c>
      <c r="D44" s="35">
        <f t="shared" si="3"/>
        <v>-3.6</v>
      </c>
      <c r="E44" s="36">
        <f t="shared" si="4"/>
        <v>-3.6</v>
      </c>
      <c r="F44" s="9" t="s">
        <v>105</v>
      </c>
    </row>
    <row r="45" spans="1:6" ht="23.1" customHeight="1" x14ac:dyDescent="0.1">
      <c r="A45" s="61" t="s">
        <v>157</v>
      </c>
      <c r="B45" s="34">
        <v>5</v>
      </c>
      <c r="C45" s="35">
        <v>0</v>
      </c>
      <c r="D45" s="35">
        <f t="shared" si="3"/>
        <v>-5</v>
      </c>
      <c r="E45" s="36">
        <f t="shared" si="4"/>
        <v>-5</v>
      </c>
      <c r="F45" s="9" t="s">
        <v>105</v>
      </c>
    </row>
    <row r="46" spans="1:6" ht="23.1" customHeight="1" x14ac:dyDescent="0.1">
      <c r="A46" s="61" t="s">
        <v>158</v>
      </c>
      <c r="B46" s="34">
        <v>18.600000000000001</v>
      </c>
      <c r="C46" s="35">
        <v>0</v>
      </c>
      <c r="D46" s="35">
        <f t="shared" si="3"/>
        <v>-18.600000000000001</v>
      </c>
      <c r="E46" s="36">
        <f t="shared" si="4"/>
        <v>-18.600000000000001</v>
      </c>
      <c r="F46" s="9" t="s">
        <v>105</v>
      </c>
    </row>
    <row r="47" spans="1:6" ht="23.1" customHeight="1" x14ac:dyDescent="0.1">
      <c r="A47" s="61" t="s">
        <v>159</v>
      </c>
      <c r="B47" s="34">
        <v>8.1</v>
      </c>
      <c r="C47" s="35">
        <v>0</v>
      </c>
      <c r="D47" s="35">
        <f t="shared" si="3"/>
        <v>-8.1</v>
      </c>
      <c r="E47" s="36">
        <f t="shared" si="4"/>
        <v>-8.1</v>
      </c>
      <c r="F47" s="9" t="s">
        <v>105</v>
      </c>
    </row>
    <row r="48" spans="1:6" ht="23.1" customHeight="1" x14ac:dyDescent="0.1">
      <c r="A48" s="61" t="s">
        <v>160</v>
      </c>
      <c r="B48" s="34">
        <v>188.52</v>
      </c>
      <c r="C48" s="35">
        <v>0</v>
      </c>
      <c r="D48" s="35">
        <f t="shared" si="3"/>
        <v>-188.52</v>
      </c>
      <c r="E48" s="36">
        <f t="shared" si="4"/>
        <v>-188.52</v>
      </c>
      <c r="F48" s="9" t="s">
        <v>105</v>
      </c>
    </row>
    <row r="49" spans="1:6" ht="23.1" customHeight="1" x14ac:dyDescent="0.1">
      <c r="A49" s="61" t="s">
        <v>161</v>
      </c>
      <c r="B49" s="34">
        <v>574.70000000000005</v>
      </c>
      <c r="C49" s="35">
        <f>574.7+388.43</f>
        <v>963.13000000000011</v>
      </c>
      <c r="D49" s="35">
        <f t="shared" si="3"/>
        <v>388.43000000000006</v>
      </c>
      <c r="E49" s="36">
        <f t="shared" si="4"/>
        <v>388.43000000000006</v>
      </c>
      <c r="F49" s="9" t="s">
        <v>110</v>
      </c>
    </row>
    <row r="50" spans="1:6" ht="23.1" customHeight="1" x14ac:dyDescent="0.1">
      <c r="A50" s="61" t="s">
        <v>162</v>
      </c>
      <c r="B50" s="34">
        <v>100</v>
      </c>
      <c r="C50" s="35">
        <v>350</v>
      </c>
      <c r="D50" s="35">
        <f t="shared" si="3"/>
        <v>250</v>
      </c>
      <c r="E50" s="36">
        <f t="shared" si="4"/>
        <v>250</v>
      </c>
      <c r="F50" s="9" t="s">
        <v>163</v>
      </c>
    </row>
    <row r="51" spans="1:6" ht="23.1" customHeight="1" x14ac:dyDescent="0.1">
      <c r="A51" s="61" t="s">
        <v>164</v>
      </c>
      <c r="B51" s="34">
        <v>1000</v>
      </c>
      <c r="C51" s="35">
        <v>1731</v>
      </c>
      <c r="D51" s="35">
        <f t="shared" si="3"/>
        <v>731</v>
      </c>
      <c r="E51" s="36">
        <f t="shared" si="4"/>
        <v>731</v>
      </c>
      <c r="F51" s="9" t="s">
        <v>110</v>
      </c>
    </row>
    <row r="52" spans="1:6" s="38" customFormat="1" ht="21.95" customHeight="1" x14ac:dyDescent="0.1">
      <c r="A52" s="65" t="s">
        <v>78</v>
      </c>
      <c r="B52" s="66">
        <f>SUM(B6:B51)</f>
        <v>5995.3400000000011</v>
      </c>
      <c r="C52" s="55">
        <f>SUM(C6:C51)</f>
        <v>7542.93</v>
      </c>
      <c r="D52" s="55">
        <f>SUM(D6:D51)</f>
        <v>1547.5900000000001</v>
      </c>
      <c r="E52" s="55">
        <f>SUM(E6:E51)</f>
        <v>1647.5900000000001</v>
      </c>
      <c r="F52" s="56"/>
    </row>
  </sheetData>
  <mergeCells count="3">
    <mergeCell ref="A2:F2"/>
    <mergeCell ref="A3:F3"/>
    <mergeCell ref="B4:E4"/>
  </mergeCells>
  <phoneticPr fontId="15" type="noConversion"/>
  <conditionalFormatting sqref="B37:B51 B10">
    <cfRule type="cellIs" dxfId="2" priority="1" stopIfTrue="1" operator="lessThan">
      <formula>0</formula>
    </cfRule>
  </conditionalFormatting>
  <pageMargins left="1.1200000000000001" right="0.75" top="1.67" bottom="0.78958300000000003" header="0.50972200000000001" footer="0.50972200000000001"/>
  <pageSetup paperSize="8" orientation="landscape" r:id="rId1"/>
  <headerFooter>
    <oddFooter>&amp;C&amp;"Helvetica Neue,Regular"&amp;12&amp;P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5A77-1B8A-A749-B616-644EC8BA73A1}">
  <dimension ref="A1:F29"/>
  <sheetViews>
    <sheetView showGridLines="0" workbookViewId="0">
      <selection activeCell="A18" sqref="A18"/>
    </sheetView>
  </sheetViews>
  <sheetFormatPr defaultColWidth="9" defaultRowHeight="14.25" customHeight="1" x14ac:dyDescent="0.1"/>
  <cols>
    <col min="1" max="1" width="57.875" style="63" customWidth="1"/>
    <col min="2" max="2" width="17.375" style="37" customWidth="1"/>
    <col min="3" max="3" width="14.75" style="37" customWidth="1"/>
    <col min="4" max="4" width="16" style="37" customWidth="1"/>
    <col min="5" max="5" width="14.875" style="37" customWidth="1"/>
    <col min="6" max="6" width="54.125" style="37" customWidth="1"/>
    <col min="7" max="7" width="9" style="37" customWidth="1"/>
    <col min="8" max="16384" width="9" style="37"/>
  </cols>
  <sheetData>
    <row r="1" spans="1:6" s="39" customFormat="1" ht="19.5" customHeight="1" x14ac:dyDescent="0.1">
      <c r="A1" s="57" t="s">
        <v>196</v>
      </c>
      <c r="B1" s="30"/>
      <c r="C1" s="30"/>
      <c r="D1" s="30"/>
      <c r="E1" s="30"/>
      <c r="F1" s="30"/>
    </row>
    <row r="2" spans="1:6" s="39" customFormat="1" ht="24.75" customHeight="1" x14ac:dyDescent="0.15">
      <c r="A2" s="159" t="s">
        <v>97</v>
      </c>
      <c r="B2" s="160"/>
      <c r="C2" s="160"/>
      <c r="D2" s="160"/>
      <c r="E2" s="160"/>
      <c r="F2" s="160"/>
    </row>
    <row r="3" spans="1:6" s="39" customFormat="1" ht="20.25" customHeight="1" x14ac:dyDescent="0.15">
      <c r="A3" s="161" t="s">
        <v>197</v>
      </c>
      <c r="B3" s="162"/>
      <c r="C3" s="162"/>
      <c r="D3" s="162"/>
      <c r="E3" s="162"/>
      <c r="F3" s="162"/>
    </row>
    <row r="4" spans="1:6" s="39" customFormat="1" ht="21" customHeight="1" x14ac:dyDescent="0.1">
      <c r="A4" s="58"/>
      <c r="B4" s="163">
        <v>44124</v>
      </c>
      <c r="C4" s="163"/>
      <c r="D4" s="163"/>
      <c r="E4" s="163"/>
      <c r="F4" s="40" t="s">
        <v>2</v>
      </c>
    </row>
    <row r="5" spans="1:6" s="53" customFormat="1" ht="30" customHeight="1" x14ac:dyDescent="0.15">
      <c r="A5" s="51" t="s">
        <v>99</v>
      </c>
      <c r="B5" s="52" t="s">
        <v>4</v>
      </c>
      <c r="C5" s="52" t="s">
        <v>100</v>
      </c>
      <c r="D5" s="52" t="s">
        <v>101</v>
      </c>
      <c r="E5" s="52" t="s">
        <v>102</v>
      </c>
      <c r="F5" s="51" t="s">
        <v>103</v>
      </c>
    </row>
    <row r="6" spans="1:6" ht="23.1" customHeight="1" x14ac:dyDescent="0.1">
      <c r="A6" s="59" t="s">
        <v>165</v>
      </c>
      <c r="B6" s="45"/>
      <c r="C6" s="46">
        <v>1504</v>
      </c>
      <c r="D6" s="46">
        <f t="shared" ref="D6:D18" si="0">C6-B6</f>
        <v>1504</v>
      </c>
      <c r="E6" s="47">
        <f t="shared" ref="E6:E19" si="1">D6</f>
        <v>1504</v>
      </c>
      <c r="F6" s="44" t="s">
        <v>166</v>
      </c>
    </row>
    <row r="7" spans="1:6" ht="23.1" customHeight="1" x14ac:dyDescent="0.1">
      <c r="A7" s="60" t="s">
        <v>167</v>
      </c>
      <c r="B7" s="41"/>
      <c r="C7" s="42">
        <v>1676</v>
      </c>
      <c r="D7" s="42">
        <f t="shared" si="0"/>
        <v>1676</v>
      </c>
      <c r="E7" s="43">
        <f t="shared" si="1"/>
        <v>1676</v>
      </c>
      <c r="F7" s="44" t="s">
        <v>168</v>
      </c>
    </row>
    <row r="8" spans="1:6" ht="23.1" customHeight="1" x14ac:dyDescent="0.1">
      <c r="A8" s="61" t="s">
        <v>169</v>
      </c>
      <c r="B8" s="34"/>
      <c r="C8" s="35">
        <v>79</v>
      </c>
      <c r="D8" s="35">
        <f t="shared" si="0"/>
        <v>79</v>
      </c>
      <c r="E8" s="36">
        <f t="shared" si="1"/>
        <v>79</v>
      </c>
      <c r="F8" s="44" t="s">
        <v>170</v>
      </c>
    </row>
    <row r="9" spans="1:6" ht="23.1" customHeight="1" x14ac:dyDescent="0.1">
      <c r="A9" s="61" t="s">
        <v>171</v>
      </c>
      <c r="B9" s="34"/>
      <c r="C9" s="35">
        <v>364</v>
      </c>
      <c r="D9" s="35">
        <f t="shared" si="0"/>
        <v>364</v>
      </c>
      <c r="E9" s="36">
        <f t="shared" si="1"/>
        <v>364</v>
      </c>
      <c r="F9" s="44" t="s">
        <v>172</v>
      </c>
    </row>
    <row r="10" spans="1:6" ht="23.1" customHeight="1" x14ac:dyDescent="0.1">
      <c r="A10" s="61" t="s">
        <v>173</v>
      </c>
      <c r="B10" s="34"/>
      <c r="C10" s="35">
        <v>75</v>
      </c>
      <c r="D10" s="35">
        <f t="shared" si="0"/>
        <v>75</v>
      </c>
      <c r="E10" s="36">
        <f t="shared" si="1"/>
        <v>75</v>
      </c>
      <c r="F10" s="44" t="s">
        <v>126</v>
      </c>
    </row>
    <row r="11" spans="1:6" ht="23.1" customHeight="1" x14ac:dyDescent="0.1">
      <c r="A11" s="61" t="s">
        <v>174</v>
      </c>
      <c r="B11" s="34"/>
      <c r="C11" s="35">
        <v>46</v>
      </c>
      <c r="D11" s="35">
        <f t="shared" si="0"/>
        <v>46</v>
      </c>
      <c r="E11" s="36">
        <f t="shared" si="1"/>
        <v>46</v>
      </c>
      <c r="F11" s="44" t="s">
        <v>175</v>
      </c>
    </row>
    <row r="12" spans="1:6" ht="23.1" customHeight="1" x14ac:dyDescent="0.1">
      <c r="A12" s="61" t="s">
        <v>176</v>
      </c>
      <c r="B12" s="34"/>
      <c r="C12" s="35">
        <v>260</v>
      </c>
      <c r="D12" s="35">
        <f t="shared" si="0"/>
        <v>260</v>
      </c>
      <c r="E12" s="36">
        <f t="shared" si="1"/>
        <v>260</v>
      </c>
      <c r="F12" s="44" t="s">
        <v>177</v>
      </c>
    </row>
    <row r="13" spans="1:6" ht="23.1" customHeight="1" x14ac:dyDescent="0.1">
      <c r="A13" s="61" t="s">
        <v>178</v>
      </c>
      <c r="B13" s="34"/>
      <c r="C13" s="35">
        <v>250.23</v>
      </c>
      <c r="D13" s="35">
        <f t="shared" si="0"/>
        <v>250.23</v>
      </c>
      <c r="E13" s="36">
        <f t="shared" si="1"/>
        <v>250.23</v>
      </c>
      <c r="F13" s="44" t="s">
        <v>126</v>
      </c>
    </row>
    <row r="14" spans="1:6" ht="23.1" customHeight="1" x14ac:dyDescent="0.1">
      <c r="A14" s="61" t="s">
        <v>179</v>
      </c>
      <c r="B14" s="34"/>
      <c r="C14" s="35">
        <v>267</v>
      </c>
      <c r="D14" s="35">
        <f t="shared" si="0"/>
        <v>267</v>
      </c>
      <c r="E14" s="36">
        <f t="shared" si="1"/>
        <v>267</v>
      </c>
      <c r="F14" s="44" t="s">
        <v>126</v>
      </c>
    </row>
    <row r="15" spans="1:6" ht="23.1" customHeight="1" x14ac:dyDescent="0.1">
      <c r="A15" s="61" t="s">
        <v>180</v>
      </c>
      <c r="B15" s="34"/>
      <c r="C15" s="35">
        <v>1350</v>
      </c>
      <c r="D15" s="35">
        <f t="shared" si="0"/>
        <v>1350</v>
      </c>
      <c r="E15" s="36">
        <f t="shared" si="1"/>
        <v>1350</v>
      </c>
      <c r="F15" s="44" t="s">
        <v>181</v>
      </c>
    </row>
    <row r="16" spans="1:6" ht="23.1" customHeight="1" x14ac:dyDescent="0.1">
      <c r="A16" s="61" t="s">
        <v>182</v>
      </c>
      <c r="B16" s="34"/>
      <c r="C16" s="35">
        <v>223</v>
      </c>
      <c r="D16" s="35">
        <f t="shared" si="0"/>
        <v>223</v>
      </c>
      <c r="E16" s="36">
        <f t="shared" si="1"/>
        <v>223</v>
      </c>
      <c r="F16" s="44" t="s">
        <v>177</v>
      </c>
    </row>
    <row r="17" spans="1:6" ht="23.1" customHeight="1" x14ac:dyDescent="0.1">
      <c r="A17" s="61" t="s">
        <v>183</v>
      </c>
      <c r="B17" s="34"/>
      <c r="C17" s="35">
        <v>100</v>
      </c>
      <c r="D17" s="35">
        <f t="shared" si="0"/>
        <v>100</v>
      </c>
      <c r="E17" s="36">
        <f t="shared" si="1"/>
        <v>100</v>
      </c>
      <c r="F17" s="44" t="s">
        <v>126</v>
      </c>
    </row>
    <row r="18" spans="1:6" ht="23.1" customHeight="1" x14ac:dyDescent="0.1">
      <c r="A18" s="61" t="s">
        <v>184</v>
      </c>
      <c r="B18" s="34"/>
      <c r="C18" s="35">
        <v>34</v>
      </c>
      <c r="D18" s="35">
        <f t="shared" si="0"/>
        <v>34</v>
      </c>
      <c r="E18" s="36">
        <f t="shared" si="1"/>
        <v>34</v>
      </c>
      <c r="F18" s="44" t="s">
        <v>126</v>
      </c>
    </row>
    <row r="19" spans="1:6" ht="23.1" customHeight="1" x14ac:dyDescent="0.1">
      <c r="A19" s="61" t="s">
        <v>185</v>
      </c>
      <c r="B19" s="34"/>
      <c r="C19" s="35">
        <v>1502</v>
      </c>
      <c r="D19" s="35">
        <f>C19-B19</f>
        <v>1502</v>
      </c>
      <c r="E19" s="36">
        <f t="shared" si="1"/>
        <v>1502</v>
      </c>
      <c r="F19" s="44" t="s">
        <v>126</v>
      </c>
    </row>
    <row r="20" spans="1:6" ht="23.1" customHeight="1" x14ac:dyDescent="0.1">
      <c r="A20" s="61" t="s">
        <v>186</v>
      </c>
      <c r="B20" s="34"/>
      <c r="C20" s="35">
        <v>1000</v>
      </c>
      <c r="D20" s="35">
        <v>1000</v>
      </c>
      <c r="E20" s="36">
        <v>1000</v>
      </c>
      <c r="F20" s="44" t="s">
        <v>187</v>
      </c>
    </row>
    <row r="21" spans="1:6" ht="23.1" customHeight="1" x14ac:dyDescent="0.1">
      <c r="A21" s="61" t="s">
        <v>188</v>
      </c>
      <c r="B21" s="34"/>
      <c r="C21" s="35">
        <v>500</v>
      </c>
      <c r="D21" s="35">
        <v>500</v>
      </c>
      <c r="E21" s="36">
        <v>500</v>
      </c>
      <c r="F21" s="44" t="s">
        <v>177</v>
      </c>
    </row>
    <row r="22" spans="1:6" ht="23.1" customHeight="1" x14ac:dyDescent="0.1">
      <c r="A22" s="61" t="s">
        <v>189</v>
      </c>
      <c r="B22" s="34"/>
      <c r="C22" s="35">
        <v>72</v>
      </c>
      <c r="D22" s="35">
        <v>72</v>
      </c>
      <c r="E22" s="36">
        <v>72</v>
      </c>
      <c r="F22" s="44" t="s">
        <v>177</v>
      </c>
    </row>
    <row r="23" spans="1:6" ht="21.95" customHeight="1" x14ac:dyDescent="0.1">
      <c r="A23" s="61" t="s">
        <v>190</v>
      </c>
      <c r="B23" s="28"/>
      <c r="C23" s="29">
        <v>74</v>
      </c>
      <c r="D23" s="29">
        <v>74</v>
      </c>
      <c r="E23" s="29">
        <v>74</v>
      </c>
      <c r="F23" s="44" t="s">
        <v>177</v>
      </c>
    </row>
    <row r="24" spans="1:6" ht="21.95" customHeight="1" x14ac:dyDescent="0.1">
      <c r="A24" s="61" t="s">
        <v>191</v>
      </c>
      <c r="B24" s="28"/>
      <c r="C24" s="29">
        <v>84.5</v>
      </c>
      <c r="D24" s="29">
        <v>84.5</v>
      </c>
      <c r="E24" s="29">
        <v>84.5</v>
      </c>
      <c r="F24" s="44" t="s">
        <v>177</v>
      </c>
    </row>
    <row r="25" spans="1:6" ht="21.95" customHeight="1" x14ac:dyDescent="0.1">
      <c r="A25" s="61" t="s">
        <v>192</v>
      </c>
      <c r="B25" s="28"/>
      <c r="C25" s="29">
        <v>50</v>
      </c>
      <c r="D25" s="29">
        <v>50</v>
      </c>
      <c r="E25" s="29">
        <v>50</v>
      </c>
      <c r="F25" s="44" t="s">
        <v>177</v>
      </c>
    </row>
    <row r="26" spans="1:6" ht="21.95" customHeight="1" x14ac:dyDescent="0.1">
      <c r="A26" s="61" t="s">
        <v>193</v>
      </c>
      <c r="B26" s="28"/>
      <c r="C26" s="29">
        <v>46</v>
      </c>
      <c r="D26" s="29">
        <v>46</v>
      </c>
      <c r="E26" s="29">
        <v>46</v>
      </c>
      <c r="F26" s="44" t="s">
        <v>177</v>
      </c>
    </row>
    <row r="27" spans="1:6" ht="21.95" customHeight="1" x14ac:dyDescent="0.1">
      <c r="A27" s="61" t="s">
        <v>194</v>
      </c>
      <c r="B27" s="28"/>
      <c r="C27" s="29">
        <v>52.3</v>
      </c>
      <c r="D27" s="29">
        <v>52.3</v>
      </c>
      <c r="E27" s="29">
        <v>52.3</v>
      </c>
      <c r="F27" s="44" t="s">
        <v>177</v>
      </c>
    </row>
    <row r="28" spans="1:6" ht="21.95" customHeight="1" x14ac:dyDescent="0.1">
      <c r="A28" s="61" t="s">
        <v>195</v>
      </c>
      <c r="B28" s="28"/>
      <c r="C28" s="29">
        <v>17</v>
      </c>
      <c r="D28" s="29">
        <v>17</v>
      </c>
      <c r="E28" s="29">
        <v>17</v>
      </c>
      <c r="F28" s="44" t="s">
        <v>177</v>
      </c>
    </row>
    <row r="29" spans="1:6" s="38" customFormat="1" ht="21.95" customHeight="1" x14ac:dyDescent="0.1">
      <c r="A29" s="62" t="s">
        <v>78</v>
      </c>
      <c r="B29" s="54"/>
      <c r="C29" s="55">
        <f>SUM(C6:C28)</f>
        <v>9626.0299999999988</v>
      </c>
      <c r="D29" s="55">
        <f>SUM(D6:D28)</f>
        <v>9626.0299999999988</v>
      </c>
      <c r="E29" s="55">
        <f>SUM(E6:E28)</f>
        <v>9626.0299999999988</v>
      </c>
      <c r="F29" s="125"/>
    </row>
  </sheetData>
  <mergeCells count="3">
    <mergeCell ref="A2:F2"/>
    <mergeCell ref="A3:F3"/>
    <mergeCell ref="B4:E4"/>
  </mergeCells>
  <phoneticPr fontId="15" type="noConversion"/>
  <conditionalFormatting sqref="B6:B22">
    <cfRule type="cellIs" dxfId="1" priority="1" stopIfTrue="1" operator="lessThan">
      <formula>0</formula>
    </cfRule>
  </conditionalFormatting>
  <pageMargins left="1.07" right="0.75" top="0.58958299999999997" bottom="0.78958300000000003" header="0.50972200000000001" footer="0.50972200000000001"/>
  <pageSetup paperSize="8" orientation="landscape" r:id="rId1"/>
  <headerFooter>
    <oddFooter>&amp;C&amp;"Helvetica Neue,Regular"&amp;12&amp;P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"/>
  <sheetViews>
    <sheetView showGridLines="0" workbookViewId="0"/>
  </sheetViews>
  <sheetFormatPr defaultColWidth="9" defaultRowHeight="14.25" customHeight="1" x14ac:dyDescent="0.1"/>
  <cols>
    <col min="1" max="1" width="57.875" style="63" customWidth="1"/>
    <col min="2" max="2" width="17.375" style="37" customWidth="1"/>
    <col min="3" max="3" width="14.75" style="37" customWidth="1"/>
    <col min="4" max="4" width="16" style="37" customWidth="1"/>
    <col min="5" max="5" width="14.875" style="37" customWidth="1"/>
    <col min="6" max="6" width="54.125" style="37" customWidth="1"/>
    <col min="7" max="7" width="9" style="37" customWidth="1"/>
    <col min="8" max="16384" width="9" style="37"/>
  </cols>
  <sheetData>
    <row r="1" spans="1:6" s="39" customFormat="1" ht="19.5" customHeight="1" x14ac:dyDescent="0.1">
      <c r="A1" s="57" t="s">
        <v>206</v>
      </c>
      <c r="B1" s="30"/>
      <c r="C1" s="30"/>
      <c r="D1" s="30"/>
      <c r="E1" s="30"/>
      <c r="F1" s="30"/>
    </row>
    <row r="2" spans="1:6" s="39" customFormat="1" ht="24.75" customHeight="1" x14ac:dyDescent="0.15">
      <c r="A2" s="159" t="s">
        <v>199</v>
      </c>
      <c r="B2" s="160"/>
      <c r="C2" s="160"/>
      <c r="D2" s="160"/>
      <c r="E2" s="160"/>
      <c r="F2" s="160"/>
    </row>
    <row r="3" spans="1:6" s="39" customFormat="1" ht="20.25" customHeight="1" x14ac:dyDescent="0.15">
      <c r="A3" s="161"/>
      <c r="B3" s="162"/>
      <c r="C3" s="162"/>
      <c r="D3" s="162"/>
      <c r="E3" s="162"/>
      <c r="F3" s="162"/>
    </row>
    <row r="4" spans="1:6" s="39" customFormat="1" ht="21" customHeight="1" x14ac:dyDescent="0.1">
      <c r="A4" s="58"/>
      <c r="B4" s="163"/>
      <c r="C4" s="163"/>
      <c r="D4" s="163"/>
      <c r="E4" s="163"/>
      <c r="F4" s="40" t="s">
        <v>2</v>
      </c>
    </row>
    <row r="5" spans="1:6" s="53" customFormat="1" ht="30" customHeight="1" x14ac:dyDescent="0.15">
      <c r="A5" s="51" t="s">
        <v>99</v>
      </c>
      <c r="B5" s="52" t="s">
        <v>4</v>
      </c>
      <c r="C5" s="52" t="s">
        <v>100</v>
      </c>
      <c r="D5" s="52" t="s">
        <v>101</v>
      </c>
      <c r="E5" s="52" t="s">
        <v>102</v>
      </c>
      <c r="F5" s="51" t="s">
        <v>103</v>
      </c>
    </row>
    <row r="6" spans="1:6" ht="23.1" customHeight="1" x14ac:dyDescent="0.1">
      <c r="A6" s="59" t="s">
        <v>200</v>
      </c>
      <c r="B6" s="45"/>
      <c r="C6" s="46">
        <v>7000</v>
      </c>
      <c r="D6" s="46">
        <v>7000</v>
      </c>
      <c r="E6" s="47">
        <v>7000</v>
      </c>
      <c r="F6" s="44" t="s">
        <v>202</v>
      </c>
    </row>
    <row r="7" spans="1:6" ht="23.1" customHeight="1" x14ac:dyDescent="0.1">
      <c r="A7" s="60" t="s">
        <v>201</v>
      </c>
      <c r="B7" s="41"/>
      <c r="C7" s="42">
        <v>6100</v>
      </c>
      <c r="D7" s="42">
        <v>7000</v>
      </c>
      <c r="E7" s="43">
        <v>7000</v>
      </c>
      <c r="F7" s="44" t="s">
        <v>202</v>
      </c>
    </row>
    <row r="8" spans="1:6" ht="23.1" customHeight="1" x14ac:dyDescent="0.1">
      <c r="A8" s="61" t="s">
        <v>78</v>
      </c>
      <c r="B8" s="34"/>
      <c r="C8" s="35">
        <v>13100</v>
      </c>
      <c r="D8" s="35">
        <v>13100</v>
      </c>
      <c r="E8" s="36">
        <v>13100</v>
      </c>
      <c r="F8" s="44"/>
    </row>
  </sheetData>
  <mergeCells count="3">
    <mergeCell ref="A2:F2"/>
    <mergeCell ref="A3:F3"/>
    <mergeCell ref="B4:E4"/>
  </mergeCells>
  <phoneticPr fontId="15" type="noConversion"/>
  <conditionalFormatting sqref="B6:B8">
    <cfRule type="cellIs" dxfId="0" priority="1" stopIfTrue="1" operator="lessThan">
      <formula>0</formula>
    </cfRule>
  </conditionalFormatting>
  <pageMargins left="1.07" right="0.75" top="0.58958299999999997" bottom="0.78958300000000003" header="0.50972200000000001" footer="0.50972200000000001"/>
  <pageSetup paperSize="8" orientation="landscape" r:id="rId1"/>
  <headerFooter>
    <oddFooter>&amp;C&amp;"Helvetica Neue,Regular"&amp;12&amp;P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2020财政预算收支预计表（总表)</vt:lpstr>
      <vt:lpstr>收入预计（一般预算）（表1）</vt:lpstr>
      <vt:lpstr>项目表 1</vt:lpstr>
      <vt:lpstr>项目表 2 </vt:lpstr>
      <vt:lpstr>专项债支出表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xbany</cp:lastModifiedBy>
  <cp:lastPrinted>2020-10-20T12:21:28Z</cp:lastPrinted>
  <dcterms:created xsi:type="dcterms:W3CDTF">2020-10-20T12:21:45Z</dcterms:created>
  <dcterms:modified xsi:type="dcterms:W3CDTF">2020-10-20T12:24:49Z</dcterms:modified>
</cp:coreProperties>
</file>